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eqhq1\AQCOMMON\CleanerAirOR\Web Content\Facility Webpages\Existing\EcoLube Recovery\Emissions Inventory\1-19-2024\"/>
    </mc:Choice>
  </mc:AlternateContent>
  <xr:revisionPtr revIDLastSave="0" documentId="13_ncr:1_{DB2A64EF-F3E5-4031-9884-B3A5C13E448F}" xr6:coauthVersionLast="47" xr6:coauthVersionMax="47" xr10:uidLastSave="{00000000-0000-0000-0000-000000000000}"/>
  <bookViews>
    <workbookView xWindow="57480" yWindow="-120" windowWidth="29040" windowHeight="15840" xr2:uid="{A7E98B57-55E1-AD4C-B1B6-00FE6A38CE9C}"/>
  </bookViews>
  <sheets>
    <sheet name="Tank Emission Summary" sheetId="3" r:id="rId1"/>
    <sheet name="JAIL 1" sheetId="4" r:id="rId2"/>
    <sheet name="JAIL 2" sheetId="2" r:id="rId3"/>
    <sheet name="JAIL 3" sheetId="5" r:id="rId4"/>
    <sheet name="JAIL 4" sheetId="6" r:id="rId5"/>
    <sheet name="JAIL 7" sheetId="9" r:id="rId6"/>
    <sheet name="JAIL 8" sheetId="10" r:id="rId7"/>
    <sheet name="JAIL 9" sheetId="12" r:id="rId8"/>
    <sheet name="CT 1" sheetId="24" r:id="rId9"/>
    <sheet name="CT 2" sheetId="25" r:id="rId10"/>
    <sheet name="CT 3" sheetId="26" r:id="rId11"/>
    <sheet name="CT 4" sheetId="27" r:id="rId12"/>
    <sheet name="CT 5" sheetId="42" r:id="rId13"/>
    <sheet name="CT 6" sheetId="43" r:id="rId14"/>
    <sheet name="Tank 12" sheetId="13" r:id="rId15"/>
    <sheet name="100-1" sheetId="14" r:id="rId16"/>
    <sheet name="100-2" sheetId="15" r:id="rId17"/>
    <sheet name="220-1" sheetId="16" r:id="rId18"/>
    <sheet name="220-2" sheetId="17" r:id="rId19"/>
    <sheet name="TK10401" sheetId="28" r:id="rId20"/>
    <sheet name="TK10402" sheetId="29" r:id="rId21"/>
    <sheet name="TK10403" sheetId="30" r:id="rId22"/>
    <sheet name="TK10404" sheetId="31" r:id="rId23"/>
    <sheet name="TK10501" sheetId="32" r:id="rId24"/>
    <sheet name="TK10502" sheetId="33" r:id="rId25"/>
    <sheet name="EG2" sheetId="52" r:id="rId26"/>
    <sheet name="EG3" sheetId="53" r:id="rId27"/>
    <sheet name="NewAF1" sheetId="47" r:id="rId28"/>
    <sheet name="NewAF2" sheetId="48" r:id="rId29"/>
    <sheet name="NewAF3" sheetId="49" r:id="rId30"/>
    <sheet name="NewAF4" sheetId="50" r:id="rId31"/>
    <sheet name="WWF-1" sheetId="54" r:id="rId32"/>
    <sheet name="UO-1" sheetId="34" r:id="rId33"/>
    <sheet name="UO-2" sheetId="35" r:id="rId34"/>
    <sheet name="UO-3" sheetId="36" r:id="rId35"/>
    <sheet name="UO-4" sheetId="37" r:id="rId36"/>
    <sheet name="UO-5" sheetId="38" r:id="rId37"/>
    <sheet name="UO-6" sheetId="39" r:id="rId38"/>
    <sheet name="SO-1" sheetId="44" r:id="rId39"/>
    <sheet name="SO-2" sheetId="45" r:id="rId40"/>
    <sheet name="AF-1" sheetId="18" r:id="rId41"/>
    <sheet name="MDO-1" sheetId="19" r:id="rId42"/>
    <sheet name="WLE-1" sheetId="20" r:id="rId43"/>
    <sheet name="PF-2" sheetId="21" r:id="rId44"/>
    <sheet name="Tank 30" sheetId="23" r:id="rId45"/>
    <sheet name="Sheet1" sheetId="40" r:id="rId46"/>
  </sheets>
  <definedNames>
    <definedName name="_xlnm.Print_Area" localSheetId="1">'JAIL 1'!$A$1:$N$40</definedName>
    <definedName name="_xlnm.Print_Area" localSheetId="0">'Tank Emission Summary'!$A$1:$V$48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3" i="3" l="1"/>
  <c r="M33" i="3"/>
  <c r="L33" i="3"/>
  <c r="K33" i="3"/>
  <c r="J33" i="3"/>
  <c r="I33" i="3"/>
  <c r="H33" i="3"/>
  <c r="G33" i="3"/>
  <c r="F33" i="3"/>
  <c r="E33" i="3"/>
  <c r="D33" i="3"/>
  <c r="C33" i="3"/>
  <c r="N28" i="3"/>
  <c r="M28" i="3"/>
  <c r="L28" i="3"/>
  <c r="K28" i="3"/>
  <c r="J28" i="3"/>
  <c r="O28" i="3" s="1"/>
  <c r="U28" i="3" s="1"/>
  <c r="I28" i="3"/>
  <c r="H28" i="3"/>
  <c r="G28" i="3"/>
  <c r="F28" i="3"/>
  <c r="E28" i="3"/>
  <c r="D28" i="3"/>
  <c r="C28" i="3"/>
  <c r="N27" i="3"/>
  <c r="M27" i="3"/>
  <c r="L27" i="3"/>
  <c r="K27" i="3"/>
  <c r="J27" i="3"/>
  <c r="I27" i="3"/>
  <c r="H27" i="3"/>
  <c r="G27" i="3"/>
  <c r="F27" i="3"/>
  <c r="E27" i="3"/>
  <c r="D27" i="3"/>
  <c r="C27" i="3"/>
  <c r="M26" i="50"/>
  <c r="L26" i="50"/>
  <c r="K26" i="50"/>
  <c r="J26" i="50"/>
  <c r="I26" i="50"/>
  <c r="H26" i="50"/>
  <c r="G26" i="50"/>
  <c r="F26" i="50"/>
  <c r="E26" i="50"/>
  <c r="D26" i="50"/>
  <c r="C26" i="50"/>
  <c r="M26" i="49"/>
  <c r="L26" i="49"/>
  <c r="K26" i="49"/>
  <c r="J26" i="49"/>
  <c r="I26" i="49"/>
  <c r="H26" i="49"/>
  <c r="G26" i="49"/>
  <c r="F26" i="49"/>
  <c r="E26" i="49"/>
  <c r="D26" i="49"/>
  <c r="C26" i="49"/>
  <c r="M26" i="48"/>
  <c r="L26" i="48"/>
  <c r="K26" i="48"/>
  <c r="J26" i="48"/>
  <c r="I26" i="48"/>
  <c r="H26" i="48"/>
  <c r="G26" i="48"/>
  <c r="F26" i="48"/>
  <c r="E26" i="48"/>
  <c r="D26" i="48"/>
  <c r="C26" i="48"/>
  <c r="M26" i="47"/>
  <c r="L26" i="47"/>
  <c r="K26" i="47"/>
  <c r="J26" i="47"/>
  <c r="I26" i="47"/>
  <c r="H26" i="47"/>
  <c r="G26" i="47"/>
  <c r="F26" i="47"/>
  <c r="E26" i="47"/>
  <c r="D26" i="47"/>
  <c r="C26" i="47"/>
  <c r="T28" i="3"/>
  <c r="T29" i="3"/>
  <c r="T30" i="3"/>
  <c r="T31" i="3"/>
  <c r="T32" i="3"/>
  <c r="T33" i="3"/>
  <c r="B39" i="54"/>
  <c r="B38" i="54"/>
  <c r="F37" i="54"/>
  <c r="G37" i="54" s="1"/>
  <c r="E37" i="54"/>
  <c r="D37" i="54"/>
  <c r="C37" i="54"/>
  <c r="E35" i="54"/>
  <c r="D35" i="54"/>
  <c r="C35" i="54"/>
  <c r="B35" i="54"/>
  <c r="M33" i="54"/>
  <c r="L33" i="54"/>
  <c r="K33" i="54"/>
  <c r="J33" i="54"/>
  <c r="I33" i="54"/>
  <c r="H33" i="54"/>
  <c r="G33" i="54"/>
  <c r="F33" i="54"/>
  <c r="F9" i="54" s="1"/>
  <c r="E33" i="54"/>
  <c r="D33" i="54"/>
  <c r="C33" i="54"/>
  <c r="C9" i="54" s="1"/>
  <c r="M31" i="54"/>
  <c r="L31" i="54"/>
  <c r="K31" i="54"/>
  <c r="J31" i="54"/>
  <c r="I31" i="54"/>
  <c r="H31" i="54"/>
  <c r="G31" i="54"/>
  <c r="F31" i="54"/>
  <c r="E31" i="54"/>
  <c r="D31" i="54"/>
  <c r="C31" i="54"/>
  <c r="M28" i="54"/>
  <c r="L28" i="54"/>
  <c r="K28" i="54"/>
  <c r="J28" i="54"/>
  <c r="I28" i="54"/>
  <c r="H28" i="54"/>
  <c r="G28" i="54"/>
  <c r="F28" i="54"/>
  <c r="E28" i="54"/>
  <c r="D28" i="54"/>
  <c r="C28" i="54"/>
  <c r="B28" i="54"/>
  <c r="M26" i="54"/>
  <c r="L26" i="54"/>
  <c r="K26" i="54"/>
  <c r="J26" i="54"/>
  <c r="I26" i="54"/>
  <c r="H26" i="54"/>
  <c r="G26" i="54"/>
  <c r="F26" i="54"/>
  <c r="E26" i="54"/>
  <c r="D26" i="54"/>
  <c r="C26" i="54"/>
  <c r="M22" i="54"/>
  <c r="L22" i="54"/>
  <c r="K22" i="54"/>
  <c r="J22" i="54"/>
  <c r="I22" i="54"/>
  <c r="I10" i="54" s="1"/>
  <c r="H22" i="54"/>
  <c r="H10" i="54" s="1"/>
  <c r="G22" i="54"/>
  <c r="F22" i="54"/>
  <c r="F10" i="54" s="1"/>
  <c r="E22" i="54"/>
  <c r="D22" i="54"/>
  <c r="C22" i="54"/>
  <c r="C10" i="54" s="1"/>
  <c r="B22" i="54"/>
  <c r="M21" i="54"/>
  <c r="L21" i="54"/>
  <c r="L9" i="54" s="1"/>
  <c r="K21" i="54"/>
  <c r="K9" i="54" s="1"/>
  <c r="J21" i="54"/>
  <c r="I21" i="54"/>
  <c r="H21" i="54"/>
  <c r="G21" i="54"/>
  <c r="G9" i="54" s="1"/>
  <c r="F21" i="54"/>
  <c r="E21" i="54"/>
  <c r="D21" i="54"/>
  <c r="C21" i="54"/>
  <c r="B21" i="54"/>
  <c r="B9" i="54" s="1"/>
  <c r="M20" i="54"/>
  <c r="L20" i="54"/>
  <c r="L10" i="54" s="1"/>
  <c r="K20" i="54"/>
  <c r="J20" i="54"/>
  <c r="I20" i="54"/>
  <c r="H20" i="54"/>
  <c r="G20" i="54"/>
  <c r="F20" i="54"/>
  <c r="E20" i="54"/>
  <c r="D20" i="54"/>
  <c r="D10" i="54" s="1"/>
  <c r="C20" i="54"/>
  <c r="B20" i="54"/>
  <c r="M19" i="54"/>
  <c r="L19" i="54"/>
  <c r="G19" i="54"/>
  <c r="E19" i="54"/>
  <c r="D19" i="54"/>
  <c r="B19" i="54"/>
  <c r="B17" i="54" s="1"/>
  <c r="M18" i="54"/>
  <c r="M17" i="54" s="1"/>
  <c r="M16" i="54" s="1"/>
  <c r="L18" i="54"/>
  <c r="L17" i="54" s="1"/>
  <c r="L16" i="54" s="1"/>
  <c r="K18" i="54"/>
  <c r="J18" i="54"/>
  <c r="I18" i="54"/>
  <c r="I17" i="54" s="1"/>
  <c r="H18" i="54"/>
  <c r="G18" i="54"/>
  <c r="G17" i="54" s="1"/>
  <c r="F18" i="54"/>
  <c r="E18" i="54"/>
  <c r="E17" i="54" s="1"/>
  <c r="D18" i="54"/>
  <c r="D17" i="54" s="1"/>
  <c r="D16" i="54" s="1"/>
  <c r="C18" i="54"/>
  <c r="M15" i="54"/>
  <c r="L15" i="54"/>
  <c r="K15" i="54"/>
  <c r="J15" i="54"/>
  <c r="I15" i="54"/>
  <c r="H15" i="54"/>
  <c r="G15" i="54"/>
  <c r="F15" i="54"/>
  <c r="E15" i="54"/>
  <c r="D15" i="54"/>
  <c r="C15" i="54"/>
  <c r="B15" i="54"/>
  <c r="M14" i="54"/>
  <c r="M39" i="54" s="1"/>
  <c r="L14" i="54"/>
  <c r="L39" i="54" s="1"/>
  <c r="K14" i="54"/>
  <c r="K39" i="54" s="1"/>
  <c r="J14" i="54"/>
  <c r="J39" i="54" s="1"/>
  <c r="I14" i="54"/>
  <c r="I39" i="54" s="1"/>
  <c r="H14" i="54"/>
  <c r="H39" i="54" s="1"/>
  <c r="G14" i="54"/>
  <c r="G39" i="54" s="1"/>
  <c r="F14" i="54"/>
  <c r="F13" i="54" s="1"/>
  <c r="E14" i="54"/>
  <c r="E39" i="54" s="1"/>
  <c r="D14" i="54"/>
  <c r="C14" i="54"/>
  <c r="M12" i="54"/>
  <c r="M38" i="54" s="1"/>
  <c r="L12" i="54"/>
  <c r="L38" i="54" s="1"/>
  <c r="K12" i="54"/>
  <c r="J12" i="54"/>
  <c r="I12" i="54"/>
  <c r="I19" i="54" s="1"/>
  <c r="H12" i="54"/>
  <c r="H19" i="54" s="1"/>
  <c r="H17" i="54" s="1"/>
  <c r="H16" i="54" s="1"/>
  <c r="G12" i="54"/>
  <c r="F12" i="54"/>
  <c r="F19" i="54" s="1"/>
  <c r="F17" i="54" s="1"/>
  <c r="F16" i="54" s="1"/>
  <c r="E12" i="54"/>
  <c r="D12" i="54"/>
  <c r="C12" i="54"/>
  <c r="J10" i="54"/>
  <c r="J9" i="54"/>
  <c r="I9" i="54"/>
  <c r="H9" i="54"/>
  <c r="O33" i="3" l="1"/>
  <c r="U33" i="3" s="1"/>
  <c r="K10" i="54"/>
  <c r="M10" i="54"/>
  <c r="G10" i="54"/>
  <c r="E9" i="54"/>
  <c r="E10" i="54"/>
  <c r="I13" i="54"/>
  <c r="I16" i="54"/>
  <c r="E13" i="54"/>
  <c r="E11" i="54" s="1"/>
  <c r="E16" i="54"/>
  <c r="F11" i="54"/>
  <c r="F8" i="54"/>
  <c r="G13" i="54"/>
  <c r="G11" i="54" s="1"/>
  <c r="G16" i="54"/>
  <c r="C13" i="54"/>
  <c r="C11" i="54" s="1"/>
  <c r="D13" i="54"/>
  <c r="G38" i="54"/>
  <c r="G7" i="54" s="1"/>
  <c r="H37" i="54"/>
  <c r="G35" i="54"/>
  <c r="E8" i="54"/>
  <c r="K38" i="54"/>
  <c r="B16" i="54"/>
  <c r="B13" i="54"/>
  <c r="B10" i="54"/>
  <c r="D9" i="54"/>
  <c r="H13" i="54"/>
  <c r="J19" i="54"/>
  <c r="J17" i="54" s="1"/>
  <c r="K19" i="54"/>
  <c r="K17" i="54" s="1"/>
  <c r="K16" i="54" s="1"/>
  <c r="C39" i="54"/>
  <c r="C38" i="54" s="1"/>
  <c r="C7" i="54" s="1"/>
  <c r="D39" i="54"/>
  <c r="D38" i="54" s="1"/>
  <c r="E38" i="54"/>
  <c r="E7" i="54" s="1"/>
  <c r="F39" i="54"/>
  <c r="F38" i="54" s="1"/>
  <c r="F7" i="54" s="1"/>
  <c r="L13" i="54"/>
  <c r="L11" i="54" s="1"/>
  <c r="M13" i="54"/>
  <c r="C19" i="54"/>
  <c r="C17" i="54" s="1"/>
  <c r="C16" i="54" s="1"/>
  <c r="F35" i="54"/>
  <c r="K13" i="54"/>
  <c r="K11" i="54" s="1"/>
  <c r="H38" i="54"/>
  <c r="I38" i="54"/>
  <c r="M9" i="54"/>
  <c r="J38" i="54"/>
  <c r="B7" i="54"/>
  <c r="F6" i="54" l="1"/>
  <c r="E6" i="54"/>
  <c r="D7" i="54"/>
  <c r="F5" i="54"/>
  <c r="I37" i="54"/>
  <c r="H35" i="54"/>
  <c r="H7" i="54" s="1"/>
  <c r="C8" i="54"/>
  <c r="C6" i="54" s="1"/>
  <c r="C5" i="54" s="1"/>
  <c r="L8" i="54"/>
  <c r="L6" i="54" s="1"/>
  <c r="J13" i="54"/>
  <c r="J16" i="54"/>
  <c r="M8" i="54"/>
  <c r="M11" i="54"/>
  <c r="H11" i="54"/>
  <c r="H8" i="54"/>
  <c r="H6" i="54" s="1"/>
  <c r="I11" i="54"/>
  <c r="I8" i="54"/>
  <c r="I6" i="54" s="1"/>
  <c r="B11" i="54"/>
  <c r="B8" i="54"/>
  <c r="E5" i="54"/>
  <c r="G8" i="54"/>
  <c r="G6" i="54" s="1"/>
  <c r="G5" i="54" s="1"/>
  <c r="K8" i="54"/>
  <c r="K6" i="54" s="1"/>
  <c r="D8" i="54"/>
  <c r="D11" i="54"/>
  <c r="D6" i="54" l="1"/>
  <c r="D5" i="54" s="1"/>
  <c r="H5" i="54"/>
  <c r="M6" i="54"/>
  <c r="B6" i="54"/>
  <c r="B5" i="54" s="1"/>
  <c r="J37" i="54"/>
  <c r="I35" i="54"/>
  <c r="I7" i="54"/>
  <c r="I5" i="54" s="1"/>
  <c r="J11" i="54"/>
  <c r="J8" i="54"/>
  <c r="J6" i="54" s="1"/>
  <c r="K37" i="54" l="1"/>
  <c r="J35" i="54"/>
  <c r="J7" i="54" s="1"/>
  <c r="J5" i="54" s="1"/>
  <c r="L37" i="54" l="1"/>
  <c r="K35" i="54"/>
  <c r="K7" i="54" s="1"/>
  <c r="K5" i="54" s="1"/>
  <c r="M37" i="54" l="1"/>
  <c r="L35" i="54"/>
  <c r="L7" i="54" s="1"/>
  <c r="L5" i="54" s="1"/>
  <c r="M35" i="54" l="1"/>
  <c r="M7" i="54"/>
  <c r="M5" i="54" s="1"/>
  <c r="N5" i="54" s="1"/>
  <c r="P5" i="54" s="1"/>
  <c r="B39" i="53" l="1"/>
  <c r="B38" i="53" s="1"/>
  <c r="C37" i="53"/>
  <c r="D37" i="53" s="1"/>
  <c r="B35" i="53"/>
  <c r="M33" i="53"/>
  <c r="M9" i="53" s="1"/>
  <c r="L33" i="53"/>
  <c r="K33" i="53"/>
  <c r="J33" i="53"/>
  <c r="I33" i="53"/>
  <c r="H33" i="53"/>
  <c r="G33" i="53"/>
  <c r="F33" i="53"/>
  <c r="E33" i="53"/>
  <c r="E9" i="53" s="1"/>
  <c r="D33" i="53"/>
  <c r="D9" i="53" s="1"/>
  <c r="C33" i="53"/>
  <c r="C9" i="53" s="1"/>
  <c r="M31" i="53"/>
  <c r="L31" i="53"/>
  <c r="K31" i="53"/>
  <c r="J31" i="53"/>
  <c r="I31" i="53"/>
  <c r="H31" i="53"/>
  <c r="G31" i="53"/>
  <c r="F31" i="53"/>
  <c r="E31" i="53"/>
  <c r="D31" i="53"/>
  <c r="D20" i="53" s="1"/>
  <c r="C31" i="53"/>
  <c r="M28" i="53"/>
  <c r="M20" i="53" s="1"/>
  <c r="M10" i="53" s="1"/>
  <c r="L28" i="53"/>
  <c r="L20" i="53" s="1"/>
  <c r="L10" i="53" s="1"/>
  <c r="K28" i="53"/>
  <c r="K20" i="53" s="1"/>
  <c r="J28" i="53"/>
  <c r="I28" i="53"/>
  <c r="H28" i="53"/>
  <c r="G28" i="53"/>
  <c r="F28" i="53"/>
  <c r="E28" i="53"/>
  <c r="D28" i="53"/>
  <c r="C28" i="53"/>
  <c r="C20" i="53" s="1"/>
  <c r="B28" i="53"/>
  <c r="B20" i="53" s="1"/>
  <c r="M26" i="53"/>
  <c r="L26" i="53"/>
  <c r="K26" i="53"/>
  <c r="J26" i="53"/>
  <c r="I26" i="53"/>
  <c r="H26" i="53"/>
  <c r="G26" i="53"/>
  <c r="F26" i="53"/>
  <c r="E26" i="53"/>
  <c r="D26" i="53"/>
  <c r="C26" i="53"/>
  <c r="M22" i="53"/>
  <c r="L22" i="53"/>
  <c r="K22" i="53"/>
  <c r="J22" i="53"/>
  <c r="I22" i="53"/>
  <c r="H22" i="53"/>
  <c r="G22" i="53"/>
  <c r="F22" i="53"/>
  <c r="E22" i="53"/>
  <c r="E10" i="53" s="1"/>
  <c r="D22" i="53"/>
  <c r="C22" i="53"/>
  <c r="B22" i="53"/>
  <c r="M21" i="53"/>
  <c r="L21" i="53"/>
  <c r="L9" i="53" s="1"/>
  <c r="K21" i="53"/>
  <c r="K9" i="53" s="1"/>
  <c r="J21" i="53"/>
  <c r="I21" i="53"/>
  <c r="H21" i="53"/>
  <c r="G21" i="53"/>
  <c r="F21" i="53"/>
  <c r="E21" i="53"/>
  <c r="D21" i="53"/>
  <c r="C21" i="53"/>
  <c r="B21" i="53"/>
  <c r="B9" i="53" s="1"/>
  <c r="J20" i="53"/>
  <c r="I20" i="53"/>
  <c r="H20" i="53"/>
  <c r="G20" i="53"/>
  <c r="F20" i="53"/>
  <c r="E20" i="53"/>
  <c r="L19" i="53"/>
  <c r="B19" i="53"/>
  <c r="B17" i="53" s="1"/>
  <c r="M18" i="53"/>
  <c r="L18" i="53"/>
  <c r="L17" i="53" s="1"/>
  <c r="L16" i="53" s="1"/>
  <c r="K18" i="53"/>
  <c r="J18" i="53"/>
  <c r="I18" i="53"/>
  <c r="H18" i="53"/>
  <c r="H17" i="53" s="1"/>
  <c r="H16" i="53" s="1"/>
  <c r="G18" i="53"/>
  <c r="F18" i="53"/>
  <c r="E18" i="53"/>
  <c r="D18" i="53"/>
  <c r="C18" i="53"/>
  <c r="B15" i="53"/>
  <c r="H15" i="53" s="1"/>
  <c r="H13" i="53" s="1"/>
  <c r="H11" i="53" s="1"/>
  <c r="M14" i="53"/>
  <c r="M39" i="53" s="1"/>
  <c r="L14" i="53"/>
  <c r="L39" i="53" s="1"/>
  <c r="K14" i="53"/>
  <c r="K39" i="53" s="1"/>
  <c r="J14" i="53"/>
  <c r="J39" i="53" s="1"/>
  <c r="I14" i="53"/>
  <c r="I39" i="53" s="1"/>
  <c r="H14" i="53"/>
  <c r="H39" i="53" s="1"/>
  <c r="G14" i="53"/>
  <c r="F14" i="53"/>
  <c r="F39" i="53" s="1"/>
  <c r="F38" i="53" s="1"/>
  <c r="E14" i="53"/>
  <c r="E39" i="53" s="1"/>
  <c r="D14" i="53"/>
  <c r="D39" i="53" s="1"/>
  <c r="C14" i="53"/>
  <c r="C39" i="53" s="1"/>
  <c r="M12" i="53"/>
  <c r="M38" i="53" s="1"/>
  <c r="L12" i="53"/>
  <c r="K12" i="53"/>
  <c r="J12" i="53"/>
  <c r="J19" i="53" s="1"/>
  <c r="I12" i="53"/>
  <c r="I19" i="53" s="1"/>
  <c r="I17" i="53" s="1"/>
  <c r="I16" i="53" s="1"/>
  <c r="H12" i="53"/>
  <c r="H19" i="53" s="1"/>
  <c r="G12" i="53"/>
  <c r="G19" i="53" s="1"/>
  <c r="G17" i="53" s="1"/>
  <c r="G16" i="53" s="1"/>
  <c r="F12" i="53"/>
  <c r="F19" i="53" s="1"/>
  <c r="F17" i="53" s="1"/>
  <c r="E12" i="53"/>
  <c r="E19" i="53" s="1"/>
  <c r="E17" i="53" s="1"/>
  <c r="E16" i="53" s="1"/>
  <c r="D12" i="53"/>
  <c r="D19" i="53" s="1"/>
  <c r="D17" i="53" s="1"/>
  <c r="D16" i="53" s="1"/>
  <c r="C12" i="53"/>
  <c r="C19" i="53" s="1"/>
  <c r="C17" i="53" s="1"/>
  <c r="C16" i="53" s="1"/>
  <c r="I10" i="53"/>
  <c r="H10" i="53"/>
  <c r="G10" i="53"/>
  <c r="F10" i="53"/>
  <c r="I9" i="53"/>
  <c r="H9" i="53"/>
  <c r="G9" i="53"/>
  <c r="F9" i="53"/>
  <c r="B39" i="52"/>
  <c r="B38" i="52" s="1"/>
  <c r="C37" i="52"/>
  <c r="D37" i="52" s="1"/>
  <c r="E37" i="52" s="1"/>
  <c r="B35" i="52"/>
  <c r="M33" i="52"/>
  <c r="L33" i="52"/>
  <c r="L9" i="52" s="1"/>
  <c r="K33" i="52"/>
  <c r="J33" i="52"/>
  <c r="I33" i="52"/>
  <c r="H33" i="52"/>
  <c r="G33" i="52"/>
  <c r="F33" i="52"/>
  <c r="E33" i="52"/>
  <c r="E9" i="52" s="1"/>
  <c r="D33" i="52"/>
  <c r="D9" i="52" s="1"/>
  <c r="C33" i="52"/>
  <c r="M31" i="52"/>
  <c r="L31" i="52"/>
  <c r="K31" i="52"/>
  <c r="J31" i="52"/>
  <c r="I31" i="52"/>
  <c r="H31" i="52"/>
  <c r="G31" i="52"/>
  <c r="F31" i="52"/>
  <c r="E31" i="52"/>
  <c r="D31" i="52"/>
  <c r="C31" i="52"/>
  <c r="M28" i="52"/>
  <c r="L28" i="52"/>
  <c r="L20" i="52" s="1"/>
  <c r="K28" i="52"/>
  <c r="J28" i="52"/>
  <c r="J20" i="52" s="1"/>
  <c r="I28" i="52"/>
  <c r="H28" i="52"/>
  <c r="H20" i="52" s="1"/>
  <c r="H10" i="52" s="1"/>
  <c r="G28" i="52"/>
  <c r="G20" i="52" s="1"/>
  <c r="F28" i="52"/>
  <c r="F20" i="52" s="1"/>
  <c r="E28" i="52"/>
  <c r="E20" i="52" s="1"/>
  <c r="D28" i="52"/>
  <c r="C28" i="52"/>
  <c r="B28" i="52"/>
  <c r="M26" i="52"/>
  <c r="L26" i="52"/>
  <c r="K26" i="52"/>
  <c r="J26" i="52"/>
  <c r="I26" i="52"/>
  <c r="H26" i="52"/>
  <c r="G26" i="52"/>
  <c r="F26" i="52"/>
  <c r="E26" i="52"/>
  <c r="D26" i="52"/>
  <c r="C26" i="52"/>
  <c r="M22" i="52"/>
  <c r="L22" i="52"/>
  <c r="K22" i="52"/>
  <c r="J22" i="52"/>
  <c r="I22" i="52"/>
  <c r="H22" i="52"/>
  <c r="G22" i="52"/>
  <c r="F22" i="52"/>
  <c r="E22" i="52"/>
  <c r="D22" i="52"/>
  <c r="C22" i="52"/>
  <c r="B22" i="52"/>
  <c r="M21" i="52"/>
  <c r="L21" i="52"/>
  <c r="K21" i="52"/>
  <c r="J21" i="52"/>
  <c r="I21" i="52"/>
  <c r="H21" i="52"/>
  <c r="G21" i="52"/>
  <c r="F21" i="52"/>
  <c r="E21" i="52"/>
  <c r="D21" i="52"/>
  <c r="C21" i="52"/>
  <c r="C9" i="52" s="1"/>
  <c r="B21" i="52"/>
  <c r="M20" i="52"/>
  <c r="M10" i="52" s="1"/>
  <c r="I20" i="52"/>
  <c r="I10" i="52" s="1"/>
  <c r="B20" i="52"/>
  <c r="B10" i="52" s="1"/>
  <c r="J19" i="52"/>
  <c r="B19" i="52"/>
  <c r="B17" i="52" s="1"/>
  <c r="B16" i="52" s="1"/>
  <c r="M18" i="52"/>
  <c r="L18" i="52"/>
  <c r="K18" i="52"/>
  <c r="J18" i="52"/>
  <c r="I18" i="52"/>
  <c r="H18" i="52"/>
  <c r="G18" i="52"/>
  <c r="F18" i="52"/>
  <c r="E18" i="52"/>
  <c r="D18" i="52"/>
  <c r="C18" i="52"/>
  <c r="B15" i="52"/>
  <c r="M15" i="52" s="1"/>
  <c r="M14" i="52"/>
  <c r="M39" i="52" s="1"/>
  <c r="L14" i="52"/>
  <c r="L39" i="52" s="1"/>
  <c r="K14" i="52"/>
  <c r="K39" i="52" s="1"/>
  <c r="J14" i="52"/>
  <c r="J39" i="52" s="1"/>
  <c r="I14" i="52"/>
  <c r="I39" i="52" s="1"/>
  <c r="H14" i="52"/>
  <c r="G14" i="52"/>
  <c r="G39" i="52" s="1"/>
  <c r="F14" i="52"/>
  <c r="E14" i="52"/>
  <c r="D14" i="52"/>
  <c r="C14" i="52"/>
  <c r="M12" i="52"/>
  <c r="L12" i="52"/>
  <c r="K12" i="52"/>
  <c r="J12" i="52"/>
  <c r="I12" i="52"/>
  <c r="I19" i="52" s="1"/>
  <c r="H12" i="52"/>
  <c r="H19" i="52" s="1"/>
  <c r="H17" i="52" s="1"/>
  <c r="H16" i="52" s="1"/>
  <c r="G12" i="52"/>
  <c r="F12" i="52"/>
  <c r="F19" i="52" s="1"/>
  <c r="E12" i="52"/>
  <c r="E19" i="52" s="1"/>
  <c r="D12" i="52"/>
  <c r="D19" i="52" s="1"/>
  <c r="C12" i="52"/>
  <c r="C19" i="52" s="1"/>
  <c r="L10" i="52"/>
  <c r="J10" i="52"/>
  <c r="K9" i="52"/>
  <c r="J9" i="52"/>
  <c r="H9" i="52"/>
  <c r="G9" i="52"/>
  <c r="F9" i="52"/>
  <c r="D35" i="52" l="1"/>
  <c r="K10" i="53"/>
  <c r="J10" i="53"/>
  <c r="C10" i="53"/>
  <c r="D10" i="53"/>
  <c r="B10" i="53"/>
  <c r="E10" i="52"/>
  <c r="F10" i="52"/>
  <c r="G10" i="52"/>
  <c r="K38" i="53"/>
  <c r="F15" i="53"/>
  <c r="G15" i="53"/>
  <c r="I15" i="53"/>
  <c r="J15" i="53"/>
  <c r="K15" i="53"/>
  <c r="L38" i="53"/>
  <c r="L15" i="53"/>
  <c r="M15" i="53"/>
  <c r="J17" i="53"/>
  <c r="J16" i="53" s="1"/>
  <c r="G13" i="53"/>
  <c r="G11" i="53" s="1"/>
  <c r="E38" i="53"/>
  <c r="C38" i="53"/>
  <c r="C7" i="53" s="1"/>
  <c r="K19" i="53"/>
  <c r="K17" i="53" s="1"/>
  <c r="D38" i="53"/>
  <c r="M19" i="53"/>
  <c r="M17" i="53" s="1"/>
  <c r="J38" i="52"/>
  <c r="J17" i="52"/>
  <c r="J16" i="52" s="1"/>
  <c r="C17" i="52"/>
  <c r="C16" i="52" s="1"/>
  <c r="D17" i="52"/>
  <c r="D16" i="52" s="1"/>
  <c r="E17" i="52"/>
  <c r="E16" i="52" s="1"/>
  <c r="F17" i="52"/>
  <c r="F16" i="52" s="1"/>
  <c r="E37" i="53"/>
  <c r="D35" i="53"/>
  <c r="B13" i="53"/>
  <c r="B16" i="53"/>
  <c r="F13" i="53"/>
  <c r="F16" i="53"/>
  <c r="C35" i="53"/>
  <c r="H8" i="53"/>
  <c r="H6" i="53" s="1"/>
  <c r="I13" i="53"/>
  <c r="I11" i="53" s="1"/>
  <c r="L13" i="53"/>
  <c r="L11" i="53" s="1"/>
  <c r="J9" i="53"/>
  <c r="L8" i="53"/>
  <c r="L6" i="53" s="1"/>
  <c r="G39" i="53"/>
  <c r="G38" i="53" s="1"/>
  <c r="J13" i="53"/>
  <c r="J11" i="53" s="1"/>
  <c r="C15" i="53"/>
  <c r="C13" i="53" s="1"/>
  <c r="H38" i="53"/>
  <c r="B7" i="53"/>
  <c r="D15" i="53"/>
  <c r="D13" i="53" s="1"/>
  <c r="I38" i="53"/>
  <c r="E15" i="53"/>
  <c r="E13" i="53" s="1"/>
  <c r="J38" i="53"/>
  <c r="I8" i="53"/>
  <c r="F37" i="52"/>
  <c r="E35" i="52"/>
  <c r="K38" i="52"/>
  <c r="K19" i="52"/>
  <c r="D20" i="52"/>
  <c r="D10" i="52" s="1"/>
  <c r="G15" i="52"/>
  <c r="F15" i="52"/>
  <c r="E15" i="52"/>
  <c r="E13" i="52" s="1"/>
  <c r="E11" i="52" s="1"/>
  <c r="D15" i="52"/>
  <c r="D13" i="52" s="1"/>
  <c r="C15" i="52"/>
  <c r="C13" i="52" s="1"/>
  <c r="C11" i="52" s="1"/>
  <c r="B13" i="52"/>
  <c r="K15" i="52"/>
  <c r="J15" i="52"/>
  <c r="J13" i="52" s="1"/>
  <c r="I15" i="52"/>
  <c r="M9" i="52"/>
  <c r="B9" i="52"/>
  <c r="B7" i="52"/>
  <c r="H15" i="52"/>
  <c r="C20" i="52"/>
  <c r="C10" i="52" s="1"/>
  <c r="G19" i="52"/>
  <c r="G38" i="52"/>
  <c r="L15" i="52"/>
  <c r="L13" i="52" s="1"/>
  <c r="G17" i="52"/>
  <c r="G16" i="52" s="1"/>
  <c r="H39" i="52"/>
  <c r="H38" i="52" s="1"/>
  <c r="H13" i="52"/>
  <c r="H11" i="52" s="1"/>
  <c r="L38" i="52"/>
  <c r="L19" i="52"/>
  <c r="L17" i="52" s="1"/>
  <c r="L16" i="52" s="1"/>
  <c r="I9" i="52"/>
  <c r="M38" i="52"/>
  <c r="K17" i="52"/>
  <c r="K16" i="52" s="1"/>
  <c r="I38" i="52"/>
  <c r="I17" i="52"/>
  <c r="I16" i="52" s="1"/>
  <c r="M19" i="52"/>
  <c r="M17" i="52" s="1"/>
  <c r="K20" i="52"/>
  <c r="K10" i="52" s="1"/>
  <c r="C39" i="52"/>
  <c r="C38" i="52" s="1"/>
  <c r="C35" i="52"/>
  <c r="D39" i="52"/>
  <c r="D38" i="52" s="1"/>
  <c r="D7" i="52" s="1"/>
  <c r="E39" i="52"/>
  <c r="E38" i="52" s="1"/>
  <c r="E7" i="52" s="1"/>
  <c r="F39" i="52"/>
  <c r="F38" i="52" s="1"/>
  <c r="C7" i="52" l="1"/>
  <c r="I6" i="53"/>
  <c r="G8" i="53"/>
  <c r="G6" i="53" s="1"/>
  <c r="K16" i="53"/>
  <c r="K13" i="53"/>
  <c r="M16" i="53"/>
  <c r="M13" i="53"/>
  <c r="D7" i="53"/>
  <c r="F13" i="52"/>
  <c r="F8" i="52" s="1"/>
  <c r="H8" i="52"/>
  <c r="H6" i="52" s="1"/>
  <c r="E8" i="52"/>
  <c r="E6" i="52" s="1"/>
  <c r="E5" i="52" s="1"/>
  <c r="I13" i="52"/>
  <c r="E11" i="53"/>
  <c r="E8" i="53"/>
  <c r="E6" i="53" s="1"/>
  <c r="J8" i="53"/>
  <c r="J6" i="53" s="1"/>
  <c r="B11" i="53"/>
  <c r="B8" i="53"/>
  <c r="B6" i="53" s="1"/>
  <c r="B5" i="53" s="1"/>
  <c r="F11" i="53"/>
  <c r="F8" i="53"/>
  <c r="F37" i="53"/>
  <c r="E35" i="53"/>
  <c r="E7" i="53" s="1"/>
  <c r="M11" i="53"/>
  <c r="M8" i="53"/>
  <c r="M6" i="53" s="1"/>
  <c r="D11" i="53"/>
  <c r="D8" i="53"/>
  <c r="D6" i="53" s="1"/>
  <c r="C11" i="53"/>
  <c r="C8" i="53"/>
  <c r="D11" i="52"/>
  <c r="D8" i="52"/>
  <c r="M16" i="52"/>
  <c r="M13" i="52"/>
  <c r="L11" i="52"/>
  <c r="L8" i="52"/>
  <c r="G13" i="52"/>
  <c r="J8" i="52"/>
  <c r="J11" i="52"/>
  <c r="B11" i="52"/>
  <c r="B8" i="52"/>
  <c r="C8" i="52"/>
  <c r="C6" i="52" s="1"/>
  <c r="C5" i="52" s="1"/>
  <c r="G37" i="52"/>
  <c r="F35" i="52"/>
  <c r="F7" i="52"/>
  <c r="K13" i="52"/>
  <c r="F6" i="53" l="1"/>
  <c r="D5" i="53"/>
  <c r="C6" i="53"/>
  <c r="C5" i="53" s="1"/>
  <c r="K11" i="53"/>
  <c r="K8" i="53"/>
  <c r="L6" i="52"/>
  <c r="F11" i="52"/>
  <c r="I11" i="52"/>
  <c r="I8" i="52"/>
  <c r="G37" i="53"/>
  <c r="F35" i="53"/>
  <c r="F7" i="53" s="1"/>
  <c r="F5" i="53" s="1"/>
  <c r="E5" i="53"/>
  <c r="F6" i="52"/>
  <c r="F5" i="52" s="1"/>
  <c r="H37" i="52"/>
  <c r="G35" i="52"/>
  <c r="G7" i="52" s="1"/>
  <c r="K11" i="52"/>
  <c r="K8" i="52"/>
  <c r="M11" i="52"/>
  <c r="M8" i="52"/>
  <c r="B6" i="52"/>
  <c r="B5" i="52" s="1"/>
  <c r="D6" i="52"/>
  <c r="D5" i="52" s="1"/>
  <c r="J6" i="52"/>
  <c r="G11" i="52"/>
  <c r="G8" i="52"/>
  <c r="K6" i="53" l="1"/>
  <c r="I6" i="52"/>
  <c r="G6" i="52"/>
  <c r="G5" i="52" s="1"/>
  <c r="K6" i="52"/>
  <c r="M6" i="52"/>
  <c r="H37" i="53"/>
  <c r="G35" i="53"/>
  <c r="G7" i="53" s="1"/>
  <c r="G5" i="53" s="1"/>
  <c r="I37" i="52"/>
  <c r="H35" i="52"/>
  <c r="H7" i="52" s="1"/>
  <c r="H5" i="52" s="1"/>
  <c r="I37" i="53" l="1"/>
  <c r="H35" i="53"/>
  <c r="H7" i="53" s="1"/>
  <c r="H5" i="53" s="1"/>
  <c r="J37" i="52"/>
  <c r="I35" i="52"/>
  <c r="I7" i="52" s="1"/>
  <c r="I5" i="52" s="1"/>
  <c r="J37" i="53" l="1"/>
  <c r="I35" i="53"/>
  <c r="I7" i="53" s="1"/>
  <c r="I5" i="53" s="1"/>
  <c r="K37" i="52"/>
  <c r="J35" i="52"/>
  <c r="J7" i="52" s="1"/>
  <c r="J5" i="52" s="1"/>
  <c r="K37" i="53" l="1"/>
  <c r="J35" i="53"/>
  <c r="J7" i="53"/>
  <c r="J5" i="53" s="1"/>
  <c r="L37" i="52"/>
  <c r="K35" i="52"/>
  <c r="K7" i="52" s="1"/>
  <c r="K5" i="52" s="1"/>
  <c r="L37" i="53" l="1"/>
  <c r="K35" i="53"/>
  <c r="K7" i="53"/>
  <c r="K5" i="53" s="1"/>
  <c r="L35" i="52"/>
  <c r="L7" i="52" s="1"/>
  <c r="L5" i="52" s="1"/>
  <c r="M37" i="52"/>
  <c r="M37" i="53" l="1"/>
  <c r="L35" i="53"/>
  <c r="L7" i="53" s="1"/>
  <c r="L5" i="53" s="1"/>
  <c r="M35" i="52"/>
  <c r="M7" i="52" s="1"/>
  <c r="M5" i="52" s="1"/>
  <c r="N5" i="52" s="1"/>
  <c r="M35" i="53" l="1"/>
  <c r="M7" i="53" s="1"/>
  <c r="M5" i="53" s="1"/>
  <c r="N5" i="53" s="1"/>
  <c r="T27" i="3" l="1"/>
  <c r="F39" i="50"/>
  <c r="B39" i="50"/>
  <c r="B38" i="50"/>
  <c r="C37" i="50"/>
  <c r="D37" i="50" s="1"/>
  <c r="B35" i="50"/>
  <c r="M33" i="50"/>
  <c r="M9" i="50" s="1"/>
  <c r="L33" i="50"/>
  <c r="L9" i="50" s="1"/>
  <c r="K33" i="50"/>
  <c r="J33" i="50"/>
  <c r="I33" i="50"/>
  <c r="I9" i="50" s="1"/>
  <c r="H33" i="50"/>
  <c r="G33" i="50"/>
  <c r="F33" i="50"/>
  <c r="E33" i="50"/>
  <c r="E9" i="50" s="1"/>
  <c r="D33" i="50"/>
  <c r="C33" i="50"/>
  <c r="M31" i="50"/>
  <c r="M20" i="50" s="1"/>
  <c r="M10" i="50" s="1"/>
  <c r="L31" i="50"/>
  <c r="K31" i="50"/>
  <c r="J31" i="50"/>
  <c r="I31" i="50"/>
  <c r="H31" i="50"/>
  <c r="H20" i="50" s="1"/>
  <c r="H10" i="50" s="1"/>
  <c r="G31" i="50"/>
  <c r="F31" i="50"/>
  <c r="E31" i="50"/>
  <c r="D31" i="50"/>
  <c r="D20" i="50" s="1"/>
  <c r="D10" i="50" s="1"/>
  <c r="C31" i="50"/>
  <c r="M28" i="50"/>
  <c r="L28" i="50"/>
  <c r="L20" i="50" s="1"/>
  <c r="K28" i="50"/>
  <c r="K20" i="50" s="1"/>
  <c r="J28" i="50"/>
  <c r="J20" i="50" s="1"/>
  <c r="I28" i="50"/>
  <c r="H28" i="50"/>
  <c r="G28" i="50"/>
  <c r="G20" i="50" s="1"/>
  <c r="F28" i="50"/>
  <c r="E28" i="50"/>
  <c r="D28" i="50"/>
  <c r="C28" i="50"/>
  <c r="C20" i="50" s="1"/>
  <c r="B28" i="50"/>
  <c r="M22" i="50"/>
  <c r="L22" i="50"/>
  <c r="K22" i="50"/>
  <c r="J22" i="50"/>
  <c r="I22" i="50"/>
  <c r="H22" i="50"/>
  <c r="G22" i="50"/>
  <c r="F22" i="50"/>
  <c r="F10" i="50" s="1"/>
  <c r="E22" i="50"/>
  <c r="D22" i="50"/>
  <c r="C22" i="50"/>
  <c r="B22" i="50"/>
  <c r="M21" i="50"/>
  <c r="L21" i="50"/>
  <c r="K21" i="50"/>
  <c r="J21" i="50"/>
  <c r="J9" i="50" s="1"/>
  <c r="I21" i="50"/>
  <c r="H21" i="50"/>
  <c r="G21" i="50"/>
  <c r="F21" i="50"/>
  <c r="E21" i="50"/>
  <c r="D21" i="50"/>
  <c r="C21" i="50"/>
  <c r="B21" i="50"/>
  <c r="B9" i="50" s="1"/>
  <c r="I20" i="50"/>
  <c r="F20" i="50"/>
  <c r="E20" i="50"/>
  <c r="B20" i="50"/>
  <c r="B10" i="50" s="1"/>
  <c r="B19" i="50"/>
  <c r="B17" i="50" s="1"/>
  <c r="M18" i="50"/>
  <c r="L18" i="50"/>
  <c r="K18" i="50"/>
  <c r="J18" i="50"/>
  <c r="I18" i="50"/>
  <c r="H18" i="50"/>
  <c r="G18" i="50"/>
  <c r="F18" i="50"/>
  <c r="E18" i="50"/>
  <c r="D18" i="50"/>
  <c r="C18" i="50"/>
  <c r="L15" i="50"/>
  <c r="B15" i="50"/>
  <c r="G15" i="50" s="1"/>
  <c r="M14" i="50"/>
  <c r="M39" i="50" s="1"/>
  <c r="M38" i="50" s="1"/>
  <c r="L14" i="50"/>
  <c r="L39" i="50" s="1"/>
  <c r="K14" i="50"/>
  <c r="K39" i="50" s="1"/>
  <c r="J14" i="50"/>
  <c r="J39" i="50" s="1"/>
  <c r="J38" i="50" s="1"/>
  <c r="I14" i="50"/>
  <c r="I39" i="50" s="1"/>
  <c r="H14" i="50"/>
  <c r="G14" i="50"/>
  <c r="G39" i="50" s="1"/>
  <c r="F14" i="50"/>
  <c r="E14" i="50"/>
  <c r="D14" i="50"/>
  <c r="D39" i="50" s="1"/>
  <c r="C14" i="50"/>
  <c r="C39" i="50" s="1"/>
  <c r="M12" i="50"/>
  <c r="M19" i="50" s="1"/>
  <c r="M17" i="50" s="1"/>
  <c r="M16" i="50" s="1"/>
  <c r="L12" i="50"/>
  <c r="K12" i="50"/>
  <c r="J12" i="50"/>
  <c r="J19" i="50" s="1"/>
  <c r="I12" i="50"/>
  <c r="I19" i="50" s="1"/>
  <c r="H12" i="50"/>
  <c r="H19" i="50" s="1"/>
  <c r="H17" i="50" s="1"/>
  <c r="H16" i="50" s="1"/>
  <c r="G12" i="50"/>
  <c r="G19" i="50" s="1"/>
  <c r="G17" i="50" s="1"/>
  <c r="G16" i="50" s="1"/>
  <c r="F12" i="50"/>
  <c r="F19" i="50" s="1"/>
  <c r="E12" i="50"/>
  <c r="E19" i="50" s="1"/>
  <c r="E17" i="50" s="1"/>
  <c r="E16" i="50" s="1"/>
  <c r="D12" i="50"/>
  <c r="C12" i="50"/>
  <c r="C19" i="50" s="1"/>
  <c r="C17" i="50" s="1"/>
  <c r="C16" i="50" s="1"/>
  <c r="E10" i="50"/>
  <c r="K9" i="50"/>
  <c r="H9" i="50"/>
  <c r="G9" i="50"/>
  <c r="F9" i="50"/>
  <c r="D9" i="50"/>
  <c r="C9" i="50"/>
  <c r="H39" i="49"/>
  <c r="G39" i="49"/>
  <c r="F39" i="49"/>
  <c r="B39" i="49"/>
  <c r="B38" i="49" s="1"/>
  <c r="C37" i="49"/>
  <c r="C35" i="49" s="1"/>
  <c r="B35" i="49"/>
  <c r="M33" i="49"/>
  <c r="M9" i="49" s="1"/>
  <c r="L33" i="49"/>
  <c r="K33" i="49"/>
  <c r="J33" i="49"/>
  <c r="I33" i="49"/>
  <c r="H33" i="49"/>
  <c r="G33" i="49"/>
  <c r="F33" i="49"/>
  <c r="F9" i="49" s="1"/>
  <c r="E33" i="49"/>
  <c r="E9" i="49" s="1"/>
  <c r="D33" i="49"/>
  <c r="D9" i="49" s="1"/>
  <c r="C33" i="49"/>
  <c r="C9" i="49" s="1"/>
  <c r="M31" i="49"/>
  <c r="L31" i="49"/>
  <c r="K31" i="49"/>
  <c r="J31" i="49"/>
  <c r="I31" i="49"/>
  <c r="H31" i="49"/>
  <c r="G31" i="49"/>
  <c r="F31" i="49"/>
  <c r="F20" i="49" s="1"/>
  <c r="E31" i="49"/>
  <c r="D31" i="49"/>
  <c r="C31" i="49"/>
  <c r="M28" i="49"/>
  <c r="M20" i="49" s="1"/>
  <c r="L28" i="49"/>
  <c r="L20" i="49" s="1"/>
  <c r="K28" i="49"/>
  <c r="K20" i="49" s="1"/>
  <c r="J28" i="49"/>
  <c r="I28" i="49"/>
  <c r="I20" i="49" s="1"/>
  <c r="H28" i="49"/>
  <c r="G28" i="49"/>
  <c r="F28" i="49"/>
  <c r="E28" i="49"/>
  <c r="E20" i="49" s="1"/>
  <c r="D28" i="49"/>
  <c r="D20" i="49" s="1"/>
  <c r="C28" i="49"/>
  <c r="C20" i="49" s="1"/>
  <c r="C10" i="49" s="1"/>
  <c r="B28" i="49"/>
  <c r="M22" i="49"/>
  <c r="L22" i="49"/>
  <c r="K22" i="49"/>
  <c r="J22" i="49"/>
  <c r="I22" i="49"/>
  <c r="H22" i="49"/>
  <c r="G22" i="49"/>
  <c r="G10" i="49" s="1"/>
  <c r="F22" i="49"/>
  <c r="E22" i="49"/>
  <c r="D22" i="49"/>
  <c r="C22" i="49"/>
  <c r="B22" i="49"/>
  <c r="M21" i="49"/>
  <c r="L21" i="49"/>
  <c r="K21" i="49"/>
  <c r="K9" i="49" s="1"/>
  <c r="J21" i="49"/>
  <c r="J9" i="49" s="1"/>
  <c r="I21" i="49"/>
  <c r="H21" i="49"/>
  <c r="G21" i="49"/>
  <c r="F21" i="49"/>
  <c r="E21" i="49"/>
  <c r="D21" i="49"/>
  <c r="C21" i="49"/>
  <c r="B21" i="49"/>
  <c r="B9" i="49" s="1"/>
  <c r="J20" i="49"/>
  <c r="H20" i="49"/>
  <c r="G20" i="49"/>
  <c r="B20" i="49"/>
  <c r="B10" i="49" s="1"/>
  <c r="G19" i="49"/>
  <c r="B19" i="49"/>
  <c r="B17" i="49" s="1"/>
  <c r="B16" i="49" s="1"/>
  <c r="M18" i="49"/>
  <c r="L18" i="49"/>
  <c r="K18" i="49"/>
  <c r="J18" i="49"/>
  <c r="I18" i="49"/>
  <c r="H18" i="49"/>
  <c r="G18" i="49"/>
  <c r="F18" i="49"/>
  <c r="E18" i="49"/>
  <c r="D18" i="49"/>
  <c r="C18" i="49"/>
  <c r="B15" i="49"/>
  <c r="H15" i="49" s="1"/>
  <c r="M14" i="49"/>
  <c r="M39" i="49" s="1"/>
  <c r="L14" i="49"/>
  <c r="L39" i="49" s="1"/>
  <c r="K14" i="49"/>
  <c r="K39" i="49" s="1"/>
  <c r="J14" i="49"/>
  <c r="J39" i="49" s="1"/>
  <c r="I14" i="49"/>
  <c r="I39" i="49" s="1"/>
  <c r="H14" i="49"/>
  <c r="G14" i="49"/>
  <c r="F14" i="49"/>
  <c r="E14" i="49"/>
  <c r="E39" i="49" s="1"/>
  <c r="D14" i="49"/>
  <c r="D39" i="49" s="1"/>
  <c r="C14" i="49"/>
  <c r="C39" i="49" s="1"/>
  <c r="M12" i="49"/>
  <c r="M19" i="49" s="1"/>
  <c r="L12" i="49"/>
  <c r="L19" i="49" s="1"/>
  <c r="K12" i="49"/>
  <c r="K19" i="49" s="1"/>
  <c r="J12" i="49"/>
  <c r="J19" i="49" s="1"/>
  <c r="I12" i="49"/>
  <c r="I19" i="49" s="1"/>
  <c r="I17" i="49" s="1"/>
  <c r="I16" i="49" s="1"/>
  <c r="H12" i="49"/>
  <c r="H19" i="49" s="1"/>
  <c r="G12" i="49"/>
  <c r="F12" i="49"/>
  <c r="E12" i="49"/>
  <c r="D12" i="49"/>
  <c r="D19" i="49" s="1"/>
  <c r="C12" i="49"/>
  <c r="H10" i="49"/>
  <c r="I9" i="49"/>
  <c r="H9" i="49"/>
  <c r="G9" i="49"/>
  <c r="D39" i="48"/>
  <c r="D38" i="48" s="1"/>
  <c r="B39" i="48"/>
  <c r="B38" i="48" s="1"/>
  <c r="C37" i="48"/>
  <c r="D37" i="48" s="1"/>
  <c r="B35" i="48"/>
  <c r="M33" i="48"/>
  <c r="M9" i="48" s="1"/>
  <c r="L33" i="48"/>
  <c r="K33" i="48"/>
  <c r="J33" i="48"/>
  <c r="I33" i="48"/>
  <c r="H33" i="48"/>
  <c r="G33" i="48"/>
  <c r="F33" i="48"/>
  <c r="F9" i="48" s="1"/>
  <c r="E33" i="48"/>
  <c r="E9" i="48" s="1"/>
  <c r="D33" i="48"/>
  <c r="D9" i="48" s="1"/>
  <c r="C33" i="48"/>
  <c r="C9" i="48" s="1"/>
  <c r="M31" i="48"/>
  <c r="L31" i="48"/>
  <c r="K31" i="48"/>
  <c r="J31" i="48"/>
  <c r="I31" i="48"/>
  <c r="H31" i="48"/>
  <c r="G31" i="48"/>
  <c r="G20" i="48" s="1"/>
  <c r="F31" i="48"/>
  <c r="E31" i="48"/>
  <c r="D31" i="48"/>
  <c r="C31" i="48"/>
  <c r="M28" i="48"/>
  <c r="M20" i="48" s="1"/>
  <c r="L28" i="48"/>
  <c r="L20" i="48" s="1"/>
  <c r="L10" i="48" s="1"/>
  <c r="K28" i="48"/>
  <c r="K20" i="48" s="1"/>
  <c r="J28" i="48"/>
  <c r="I28" i="48"/>
  <c r="I20" i="48" s="1"/>
  <c r="I10" i="48" s="1"/>
  <c r="H28" i="48"/>
  <c r="G28" i="48"/>
  <c r="F28" i="48"/>
  <c r="F20" i="48" s="1"/>
  <c r="E28" i="48"/>
  <c r="E20" i="48" s="1"/>
  <c r="D28" i="48"/>
  <c r="D20" i="48" s="1"/>
  <c r="C28" i="48"/>
  <c r="C20" i="48" s="1"/>
  <c r="B28" i="48"/>
  <c r="B20" i="48" s="1"/>
  <c r="M22" i="48"/>
  <c r="L22" i="48"/>
  <c r="K22" i="48"/>
  <c r="J22" i="48"/>
  <c r="I22" i="48"/>
  <c r="H22" i="48"/>
  <c r="H10" i="48" s="1"/>
  <c r="G22" i="48"/>
  <c r="F22" i="48"/>
  <c r="E22" i="48"/>
  <c r="D22" i="48"/>
  <c r="C22" i="48"/>
  <c r="B22" i="48"/>
  <c r="M21" i="48"/>
  <c r="L21" i="48"/>
  <c r="L9" i="48" s="1"/>
  <c r="K21" i="48"/>
  <c r="J21" i="48"/>
  <c r="J9" i="48" s="1"/>
  <c r="I21" i="48"/>
  <c r="H21" i="48"/>
  <c r="G21" i="48"/>
  <c r="F21" i="48"/>
  <c r="E21" i="48"/>
  <c r="D21" i="48"/>
  <c r="C21" i="48"/>
  <c r="B21" i="48"/>
  <c r="B9" i="48" s="1"/>
  <c r="J20" i="48"/>
  <c r="H20" i="48"/>
  <c r="M19" i="48"/>
  <c r="G19" i="48"/>
  <c r="E19" i="48"/>
  <c r="B19" i="48"/>
  <c r="B17" i="48" s="1"/>
  <c r="B16" i="48" s="1"/>
  <c r="M18" i="48"/>
  <c r="L18" i="48"/>
  <c r="K18" i="48"/>
  <c r="J18" i="48"/>
  <c r="I18" i="48"/>
  <c r="H18" i="48"/>
  <c r="G18" i="48"/>
  <c r="F18" i="48"/>
  <c r="E18" i="48"/>
  <c r="E17" i="48" s="1"/>
  <c r="E16" i="48" s="1"/>
  <c r="D18" i="48"/>
  <c r="C18" i="48"/>
  <c r="B15" i="48"/>
  <c r="H15" i="48" s="1"/>
  <c r="M14" i="48"/>
  <c r="M39" i="48" s="1"/>
  <c r="L14" i="48"/>
  <c r="L39" i="48" s="1"/>
  <c r="K14" i="48"/>
  <c r="K39" i="48" s="1"/>
  <c r="J14" i="48"/>
  <c r="J39" i="48" s="1"/>
  <c r="I14" i="48"/>
  <c r="I39" i="48" s="1"/>
  <c r="H14" i="48"/>
  <c r="H39" i="48" s="1"/>
  <c r="G14" i="48"/>
  <c r="G39" i="48" s="1"/>
  <c r="G38" i="48" s="1"/>
  <c r="F14" i="48"/>
  <c r="F39" i="48" s="1"/>
  <c r="E14" i="48"/>
  <c r="E39" i="48" s="1"/>
  <c r="D14" i="48"/>
  <c r="C14" i="48"/>
  <c r="C39" i="48" s="1"/>
  <c r="M12" i="48"/>
  <c r="L12" i="48"/>
  <c r="L19" i="48" s="1"/>
  <c r="K12" i="48"/>
  <c r="K19" i="48" s="1"/>
  <c r="J12" i="48"/>
  <c r="J19" i="48" s="1"/>
  <c r="I12" i="48"/>
  <c r="I19" i="48" s="1"/>
  <c r="I17" i="48" s="1"/>
  <c r="I16" i="48" s="1"/>
  <c r="H12" i="48"/>
  <c r="H19" i="48" s="1"/>
  <c r="G12" i="48"/>
  <c r="F12" i="48"/>
  <c r="E12" i="48"/>
  <c r="D12" i="48"/>
  <c r="D19" i="48" s="1"/>
  <c r="C12" i="48"/>
  <c r="C19" i="48" s="1"/>
  <c r="I9" i="48"/>
  <c r="H9" i="48"/>
  <c r="G9" i="48"/>
  <c r="B39" i="47"/>
  <c r="B38" i="47" s="1"/>
  <c r="C37" i="47"/>
  <c r="D37" i="47" s="1"/>
  <c r="B35" i="47"/>
  <c r="M33" i="47"/>
  <c r="M9" i="47" s="1"/>
  <c r="L33" i="47"/>
  <c r="L9" i="47" s="1"/>
  <c r="K33" i="47"/>
  <c r="J33" i="47"/>
  <c r="I33" i="47"/>
  <c r="H33" i="47"/>
  <c r="G33" i="47"/>
  <c r="F33" i="47"/>
  <c r="E33" i="47"/>
  <c r="E9" i="47" s="1"/>
  <c r="D33" i="47"/>
  <c r="D9" i="47" s="1"/>
  <c r="C33" i="47"/>
  <c r="C9" i="47" s="1"/>
  <c r="M31" i="47"/>
  <c r="L31" i="47"/>
  <c r="K31" i="47"/>
  <c r="J31" i="47"/>
  <c r="I31" i="47"/>
  <c r="H31" i="47"/>
  <c r="G31" i="47"/>
  <c r="G20" i="47" s="1"/>
  <c r="G10" i="47" s="1"/>
  <c r="F31" i="47"/>
  <c r="E31" i="47"/>
  <c r="D31" i="47"/>
  <c r="C31" i="47"/>
  <c r="M28" i="47"/>
  <c r="M20" i="47" s="1"/>
  <c r="L28" i="47"/>
  <c r="L20" i="47" s="1"/>
  <c r="K28" i="47"/>
  <c r="K20" i="47" s="1"/>
  <c r="J28" i="47"/>
  <c r="J20" i="47" s="1"/>
  <c r="I28" i="47"/>
  <c r="H28" i="47"/>
  <c r="G28" i="47"/>
  <c r="F28" i="47"/>
  <c r="F20" i="47" s="1"/>
  <c r="E28" i="47"/>
  <c r="E20" i="47" s="1"/>
  <c r="E10" i="47" s="1"/>
  <c r="D28" i="47"/>
  <c r="D20" i="47" s="1"/>
  <c r="D10" i="47" s="1"/>
  <c r="C28" i="47"/>
  <c r="C20" i="47" s="1"/>
  <c r="B28" i="47"/>
  <c r="M22" i="47"/>
  <c r="L22" i="47"/>
  <c r="K22" i="47"/>
  <c r="J22" i="47"/>
  <c r="I22" i="47"/>
  <c r="H22" i="47"/>
  <c r="H10" i="47" s="1"/>
  <c r="G22" i="47"/>
  <c r="F22" i="47"/>
  <c r="E22" i="47"/>
  <c r="D22" i="47"/>
  <c r="C22" i="47"/>
  <c r="B22" i="47"/>
  <c r="M21" i="47"/>
  <c r="L21" i="47"/>
  <c r="K21" i="47"/>
  <c r="K9" i="47" s="1"/>
  <c r="J21" i="47"/>
  <c r="I21" i="47"/>
  <c r="I9" i="47" s="1"/>
  <c r="H21" i="47"/>
  <c r="G21" i="47"/>
  <c r="F21" i="47"/>
  <c r="E21" i="47"/>
  <c r="D21" i="47"/>
  <c r="C21" i="47"/>
  <c r="B21" i="47"/>
  <c r="I20" i="47"/>
  <c r="H20" i="47"/>
  <c r="B20" i="47"/>
  <c r="B10" i="47" s="1"/>
  <c r="B19" i="47"/>
  <c r="B17" i="47" s="1"/>
  <c r="B16" i="47" s="1"/>
  <c r="M18" i="47"/>
  <c r="L18" i="47"/>
  <c r="K18" i="47"/>
  <c r="J18" i="47"/>
  <c r="I18" i="47"/>
  <c r="H18" i="47"/>
  <c r="G18" i="47"/>
  <c r="F18" i="47"/>
  <c r="E18" i="47"/>
  <c r="D18" i="47"/>
  <c r="C18" i="47"/>
  <c r="B15" i="47"/>
  <c r="G15" i="47" s="1"/>
  <c r="M14" i="47"/>
  <c r="M39" i="47" s="1"/>
  <c r="L14" i="47"/>
  <c r="L39" i="47" s="1"/>
  <c r="K14" i="47"/>
  <c r="K39" i="47" s="1"/>
  <c r="J14" i="47"/>
  <c r="J39" i="47" s="1"/>
  <c r="I14" i="47"/>
  <c r="I39" i="47" s="1"/>
  <c r="H14" i="47"/>
  <c r="G14" i="47"/>
  <c r="G39" i="47" s="1"/>
  <c r="F14" i="47"/>
  <c r="F39" i="47" s="1"/>
  <c r="E14" i="47"/>
  <c r="E39" i="47" s="1"/>
  <c r="D14" i="47"/>
  <c r="D39" i="47" s="1"/>
  <c r="C14" i="47"/>
  <c r="C39" i="47" s="1"/>
  <c r="M12" i="47"/>
  <c r="M19" i="47" s="1"/>
  <c r="M17" i="47" s="1"/>
  <c r="M16" i="47" s="1"/>
  <c r="L12" i="47"/>
  <c r="L19" i="47" s="1"/>
  <c r="K12" i="47"/>
  <c r="K19" i="47" s="1"/>
  <c r="J12" i="47"/>
  <c r="J19" i="47" s="1"/>
  <c r="I12" i="47"/>
  <c r="I19" i="47" s="1"/>
  <c r="H12" i="47"/>
  <c r="H19" i="47" s="1"/>
  <c r="H17" i="47" s="1"/>
  <c r="H16" i="47" s="1"/>
  <c r="G12" i="47"/>
  <c r="G19" i="47" s="1"/>
  <c r="G17" i="47" s="1"/>
  <c r="G16" i="47" s="1"/>
  <c r="F12" i="47"/>
  <c r="F19" i="47" s="1"/>
  <c r="F17" i="47" s="1"/>
  <c r="F16" i="47" s="1"/>
  <c r="E12" i="47"/>
  <c r="E19" i="47" s="1"/>
  <c r="D12" i="47"/>
  <c r="D19" i="47" s="1"/>
  <c r="C12" i="47"/>
  <c r="C19" i="47" s="1"/>
  <c r="H9" i="47"/>
  <c r="G9" i="47"/>
  <c r="F9" i="47"/>
  <c r="J10" i="50" l="1"/>
  <c r="I10" i="50"/>
  <c r="G10" i="50"/>
  <c r="K10" i="50"/>
  <c r="C10" i="50"/>
  <c r="L10" i="50"/>
  <c r="I10" i="49"/>
  <c r="L10" i="49"/>
  <c r="J10" i="49"/>
  <c r="D10" i="49"/>
  <c r="K10" i="49"/>
  <c r="M10" i="49"/>
  <c r="E10" i="49"/>
  <c r="F10" i="49"/>
  <c r="K10" i="48"/>
  <c r="J10" i="48"/>
  <c r="M10" i="48"/>
  <c r="B10" i="48"/>
  <c r="C10" i="48"/>
  <c r="D10" i="48"/>
  <c r="E10" i="48"/>
  <c r="F10" i="48"/>
  <c r="G10" i="48"/>
  <c r="C10" i="47"/>
  <c r="J10" i="47"/>
  <c r="K10" i="47"/>
  <c r="L10" i="47"/>
  <c r="F10" i="47"/>
  <c r="I10" i="47"/>
  <c r="M10" i="47"/>
  <c r="E15" i="50"/>
  <c r="H15" i="50"/>
  <c r="I15" i="50"/>
  <c r="J15" i="50"/>
  <c r="K38" i="50"/>
  <c r="M15" i="50"/>
  <c r="H13" i="50"/>
  <c r="H11" i="50" s="1"/>
  <c r="E13" i="50"/>
  <c r="E8" i="50" s="1"/>
  <c r="J17" i="50"/>
  <c r="J16" i="50" s="1"/>
  <c r="F38" i="50"/>
  <c r="M13" i="50"/>
  <c r="M11" i="50" s="1"/>
  <c r="I17" i="50"/>
  <c r="I16" i="50" s="1"/>
  <c r="G13" i="50"/>
  <c r="G11" i="50" s="1"/>
  <c r="F17" i="50"/>
  <c r="F16" i="50" s="1"/>
  <c r="K19" i="50"/>
  <c r="K17" i="50" s="1"/>
  <c r="K16" i="50" s="1"/>
  <c r="C38" i="50"/>
  <c r="C7" i="50" s="1"/>
  <c r="K15" i="49"/>
  <c r="L15" i="49"/>
  <c r="C38" i="49"/>
  <c r="C7" i="49" s="1"/>
  <c r="G38" i="49"/>
  <c r="F38" i="49"/>
  <c r="M15" i="49"/>
  <c r="E38" i="49"/>
  <c r="I15" i="49"/>
  <c r="J15" i="49"/>
  <c r="J17" i="49"/>
  <c r="J16" i="49" s="1"/>
  <c r="M17" i="49"/>
  <c r="M16" i="49" s="1"/>
  <c r="C19" i="49"/>
  <c r="C17" i="49" s="1"/>
  <c r="D38" i="49"/>
  <c r="D17" i="49"/>
  <c r="D16" i="49" s="1"/>
  <c r="L17" i="49"/>
  <c r="L16" i="49" s="1"/>
  <c r="K17" i="49"/>
  <c r="K16" i="49" s="1"/>
  <c r="G17" i="49"/>
  <c r="G16" i="49" s="1"/>
  <c r="I15" i="48"/>
  <c r="K15" i="48"/>
  <c r="J15" i="48"/>
  <c r="J13" i="48" s="1"/>
  <c r="J11" i="48" s="1"/>
  <c r="F38" i="48"/>
  <c r="L15" i="48"/>
  <c r="M15" i="48"/>
  <c r="E38" i="48"/>
  <c r="G17" i="48"/>
  <c r="G16" i="48" s="1"/>
  <c r="C38" i="48"/>
  <c r="J17" i="48"/>
  <c r="J16" i="48" s="1"/>
  <c r="K17" i="48"/>
  <c r="K16" i="48" s="1"/>
  <c r="L17" i="48"/>
  <c r="L16" i="48" s="1"/>
  <c r="M17" i="48"/>
  <c r="M16" i="48" s="1"/>
  <c r="C17" i="48"/>
  <c r="C16" i="48" s="1"/>
  <c r="D17" i="48"/>
  <c r="D16" i="48" s="1"/>
  <c r="O27" i="3"/>
  <c r="U27" i="3" s="1"/>
  <c r="E37" i="50"/>
  <c r="D35" i="50"/>
  <c r="L38" i="50"/>
  <c r="I38" i="50"/>
  <c r="J13" i="50"/>
  <c r="B13" i="50"/>
  <c r="B16" i="50"/>
  <c r="K15" i="50"/>
  <c r="L19" i="50"/>
  <c r="L17" i="50" s="1"/>
  <c r="C35" i="50"/>
  <c r="D38" i="50"/>
  <c r="D7" i="50" s="1"/>
  <c r="I13" i="50"/>
  <c r="I11" i="50" s="1"/>
  <c r="E39" i="50"/>
  <c r="E38" i="50" s="1"/>
  <c r="G38" i="50"/>
  <c r="C15" i="50"/>
  <c r="C13" i="50" s="1"/>
  <c r="D19" i="50"/>
  <c r="D17" i="50" s="1"/>
  <c r="D16" i="50" s="1"/>
  <c r="H39" i="50"/>
  <c r="H38" i="50" s="1"/>
  <c r="B7" i="50"/>
  <c r="D15" i="50"/>
  <c r="F15" i="50"/>
  <c r="K38" i="49"/>
  <c r="L38" i="49"/>
  <c r="H17" i="49"/>
  <c r="H16" i="49" s="1"/>
  <c r="M38" i="49"/>
  <c r="D37" i="49"/>
  <c r="I13" i="49"/>
  <c r="I11" i="49" s="1"/>
  <c r="L13" i="49"/>
  <c r="L11" i="49" s="1"/>
  <c r="I8" i="49"/>
  <c r="I6" i="49" s="1"/>
  <c r="L9" i="49"/>
  <c r="C15" i="49"/>
  <c r="B7" i="49"/>
  <c r="D15" i="49"/>
  <c r="E19" i="49"/>
  <c r="E17" i="49" s="1"/>
  <c r="E16" i="49" s="1"/>
  <c r="I38" i="49"/>
  <c r="B13" i="49"/>
  <c r="H38" i="49"/>
  <c r="E15" i="49"/>
  <c r="E13" i="49" s="1"/>
  <c r="E11" i="49" s="1"/>
  <c r="F19" i="49"/>
  <c r="F17" i="49" s="1"/>
  <c r="F16" i="49" s="1"/>
  <c r="J38" i="49"/>
  <c r="M13" i="49"/>
  <c r="M11" i="49" s="1"/>
  <c r="F15" i="49"/>
  <c r="G15" i="49"/>
  <c r="K38" i="48"/>
  <c r="M38" i="48"/>
  <c r="L38" i="48"/>
  <c r="H17" i="48"/>
  <c r="H16" i="48" s="1"/>
  <c r="H13" i="48"/>
  <c r="H11" i="48" s="1"/>
  <c r="D35" i="48"/>
  <c r="D7" i="48" s="1"/>
  <c r="E37" i="48"/>
  <c r="L13" i="48"/>
  <c r="L11" i="48" s="1"/>
  <c r="K13" i="48"/>
  <c r="K11" i="48" s="1"/>
  <c r="K9" i="48"/>
  <c r="I13" i="48"/>
  <c r="I11" i="48" s="1"/>
  <c r="C15" i="48"/>
  <c r="C13" i="48" s="1"/>
  <c r="B7" i="48"/>
  <c r="I38" i="48"/>
  <c r="E15" i="48"/>
  <c r="E13" i="48" s="1"/>
  <c r="F19" i="48"/>
  <c r="F17" i="48" s="1"/>
  <c r="F16" i="48" s="1"/>
  <c r="J38" i="48"/>
  <c r="B13" i="48"/>
  <c r="D15" i="48"/>
  <c r="F15" i="48"/>
  <c r="C35" i="48"/>
  <c r="H38" i="48"/>
  <c r="G15" i="48"/>
  <c r="G13" i="48" s="1"/>
  <c r="I15" i="47"/>
  <c r="M15" i="47"/>
  <c r="L15" i="47"/>
  <c r="H15" i="47"/>
  <c r="J15" i="47"/>
  <c r="H13" i="47"/>
  <c r="H11" i="47" s="1"/>
  <c r="K15" i="47"/>
  <c r="C38" i="47"/>
  <c r="J17" i="47"/>
  <c r="J16" i="47" s="1"/>
  <c r="E38" i="47"/>
  <c r="D38" i="47"/>
  <c r="L17" i="47"/>
  <c r="L16" i="47" s="1"/>
  <c r="F38" i="47"/>
  <c r="C17" i="47"/>
  <c r="C16" i="47" s="1"/>
  <c r="D17" i="47"/>
  <c r="D16" i="47" s="1"/>
  <c r="M13" i="47"/>
  <c r="M8" i="47" s="1"/>
  <c r="G13" i="47"/>
  <c r="G11" i="47" s="1"/>
  <c r="K17" i="47"/>
  <c r="K16" i="47" s="1"/>
  <c r="E17" i="47"/>
  <c r="E16" i="47" s="1"/>
  <c r="I17" i="47"/>
  <c r="I16" i="47" s="1"/>
  <c r="M38" i="47"/>
  <c r="E37" i="47"/>
  <c r="D35" i="47"/>
  <c r="L38" i="47"/>
  <c r="K38" i="47"/>
  <c r="J9" i="47"/>
  <c r="C35" i="47"/>
  <c r="H39" i="47"/>
  <c r="H38" i="47" s="1"/>
  <c r="B9" i="47"/>
  <c r="B7" i="47" s="1"/>
  <c r="I38" i="47"/>
  <c r="E15" i="47"/>
  <c r="J38" i="47"/>
  <c r="G38" i="47"/>
  <c r="C15" i="47"/>
  <c r="D15" i="47"/>
  <c r="F15" i="47"/>
  <c r="F13" i="47" s="1"/>
  <c r="B13" i="47"/>
  <c r="E11" i="50" l="1"/>
  <c r="E6" i="50" s="1"/>
  <c r="K13" i="50"/>
  <c r="K11" i="50" s="1"/>
  <c r="H8" i="50"/>
  <c r="H6" i="50" s="1"/>
  <c r="G8" i="50"/>
  <c r="G6" i="50" s="1"/>
  <c r="M8" i="50"/>
  <c r="M6" i="50" s="1"/>
  <c r="F13" i="50"/>
  <c r="D13" i="50"/>
  <c r="J13" i="49"/>
  <c r="J11" i="49" s="1"/>
  <c r="C16" i="49"/>
  <c r="C13" i="49"/>
  <c r="K13" i="49"/>
  <c r="M8" i="49"/>
  <c r="M6" i="49" s="1"/>
  <c r="J8" i="49"/>
  <c r="D13" i="49"/>
  <c r="D8" i="49" s="1"/>
  <c r="G13" i="49"/>
  <c r="G8" i="49" s="1"/>
  <c r="C7" i="48"/>
  <c r="M13" i="48"/>
  <c r="D13" i="48"/>
  <c r="D11" i="48" s="1"/>
  <c r="L8" i="48"/>
  <c r="L6" i="48" s="1"/>
  <c r="I8" i="48"/>
  <c r="I6" i="48" s="1"/>
  <c r="H8" i="47"/>
  <c r="H6" i="47" s="1"/>
  <c r="K13" i="47"/>
  <c r="L13" i="50"/>
  <c r="L16" i="50"/>
  <c r="I8" i="50"/>
  <c r="I6" i="50" s="1"/>
  <c r="E7" i="50"/>
  <c r="F37" i="50"/>
  <c r="E35" i="50"/>
  <c r="F11" i="50"/>
  <c r="F8" i="50"/>
  <c r="F6" i="50" s="1"/>
  <c r="C11" i="50"/>
  <c r="C8" i="50"/>
  <c r="B11" i="50"/>
  <c r="B8" i="50"/>
  <c r="B6" i="50" s="1"/>
  <c r="B5" i="50" s="1"/>
  <c r="C32" i="3" s="1"/>
  <c r="J11" i="50"/>
  <c r="J8" i="50"/>
  <c r="J6" i="50" s="1"/>
  <c r="F13" i="49"/>
  <c r="C11" i="49"/>
  <c r="C8" i="49"/>
  <c r="B11" i="49"/>
  <c r="B8" i="49"/>
  <c r="L8" i="49"/>
  <c r="L6" i="49" s="1"/>
  <c r="E37" i="49"/>
  <c r="D35" i="49"/>
  <c r="D7" i="49" s="1"/>
  <c r="H13" i="49"/>
  <c r="E8" i="49"/>
  <c r="E6" i="49" s="1"/>
  <c r="G8" i="48"/>
  <c r="G11" i="48"/>
  <c r="C11" i="48"/>
  <c r="C8" i="48"/>
  <c r="C6" i="48" s="1"/>
  <c r="B8" i="48"/>
  <c r="B11" i="48"/>
  <c r="K8" i="48"/>
  <c r="K6" i="48" s="1"/>
  <c r="E11" i="48"/>
  <c r="E8" i="48"/>
  <c r="F37" i="48"/>
  <c r="E35" i="48"/>
  <c r="E7" i="48" s="1"/>
  <c r="J8" i="48"/>
  <c r="J6" i="48" s="1"/>
  <c r="H8" i="48"/>
  <c r="H6" i="48" s="1"/>
  <c r="F13" i="48"/>
  <c r="L13" i="47"/>
  <c r="L11" i="47" s="1"/>
  <c r="D13" i="47"/>
  <c r="D11" i="47" s="1"/>
  <c r="D7" i="47"/>
  <c r="C7" i="47"/>
  <c r="L8" i="47"/>
  <c r="L6" i="47" s="1"/>
  <c r="J13" i="47"/>
  <c r="J11" i="47" s="1"/>
  <c r="M11" i="47"/>
  <c r="M6" i="47" s="1"/>
  <c r="J8" i="47"/>
  <c r="J6" i="47" s="1"/>
  <c r="E13" i="47"/>
  <c r="E8" i="47" s="1"/>
  <c r="I13" i="47"/>
  <c r="I11" i="47" s="1"/>
  <c r="G8" i="47"/>
  <c r="G6" i="47" s="1"/>
  <c r="C13" i="47"/>
  <c r="C11" i="47" s="1"/>
  <c r="K8" i="47"/>
  <c r="K11" i="47"/>
  <c r="D8" i="47"/>
  <c r="F37" i="47"/>
  <c r="E35" i="47"/>
  <c r="E7" i="47" s="1"/>
  <c r="B11" i="47"/>
  <c r="B8" i="47"/>
  <c r="F11" i="47"/>
  <c r="F8" i="47"/>
  <c r="C6" i="50" l="1"/>
  <c r="C5" i="50" s="1"/>
  <c r="D32" i="3" s="1"/>
  <c r="J6" i="49"/>
  <c r="C5" i="48"/>
  <c r="D30" i="3" s="1"/>
  <c r="E5" i="50"/>
  <c r="F32" i="3" s="1"/>
  <c r="K8" i="50"/>
  <c r="K6" i="50" s="1"/>
  <c r="D11" i="50"/>
  <c r="D8" i="50"/>
  <c r="D11" i="49"/>
  <c r="D6" i="49" s="1"/>
  <c r="D5" i="49" s="1"/>
  <c r="E31" i="3" s="1"/>
  <c r="K11" i="49"/>
  <c r="K8" i="49"/>
  <c r="G11" i="49"/>
  <c r="G6" i="49" s="1"/>
  <c r="B6" i="49"/>
  <c r="B5" i="49" s="1"/>
  <c r="C31" i="3" s="1"/>
  <c r="E6" i="48"/>
  <c r="E5" i="48" s="1"/>
  <c r="F30" i="3" s="1"/>
  <c r="G6" i="48"/>
  <c r="B6" i="48"/>
  <c r="B5" i="48" s="1"/>
  <c r="C30" i="3" s="1"/>
  <c r="D8" i="48"/>
  <c r="D6" i="48" s="1"/>
  <c r="D5" i="48" s="1"/>
  <c r="E30" i="3" s="1"/>
  <c r="M11" i="48"/>
  <c r="M8" i="48"/>
  <c r="M6" i="48" s="1"/>
  <c r="G37" i="50"/>
  <c r="F35" i="50"/>
  <c r="F7" i="50"/>
  <c r="F5" i="50" s="1"/>
  <c r="G32" i="3" s="1"/>
  <c r="L11" i="50"/>
  <c r="L8" i="50"/>
  <c r="H11" i="49"/>
  <c r="H8" i="49"/>
  <c r="C6" i="49"/>
  <c r="C5" i="49" s="1"/>
  <c r="D31" i="3" s="1"/>
  <c r="F11" i="49"/>
  <c r="F8" i="49"/>
  <c r="F6" i="49" s="1"/>
  <c r="F37" i="49"/>
  <c r="E35" i="49"/>
  <c r="E7" i="49" s="1"/>
  <c r="E5" i="49" s="1"/>
  <c r="F31" i="3" s="1"/>
  <c r="F11" i="48"/>
  <c r="F8" i="48"/>
  <c r="F6" i="48" s="1"/>
  <c r="F35" i="48"/>
  <c r="F7" i="48" s="1"/>
  <c r="G37" i="48"/>
  <c r="B6" i="47"/>
  <c r="B5" i="47" s="1"/>
  <c r="C29" i="3" s="1"/>
  <c r="I8" i="47"/>
  <c r="I6" i="47" s="1"/>
  <c r="C8" i="47"/>
  <c r="C6" i="47" s="1"/>
  <c r="C5" i="47" s="1"/>
  <c r="D29" i="3" s="1"/>
  <c r="F6" i="47"/>
  <c r="E11" i="47"/>
  <c r="E6" i="47" s="1"/>
  <c r="E5" i="47" s="1"/>
  <c r="F29" i="3" s="1"/>
  <c r="D6" i="47"/>
  <c r="D5" i="47" s="1"/>
  <c r="E29" i="3" s="1"/>
  <c r="G37" i="47"/>
  <c r="F35" i="47"/>
  <c r="F7" i="47" s="1"/>
  <c r="K6" i="47"/>
  <c r="K6" i="49" l="1"/>
  <c r="D6" i="50"/>
  <c r="D5" i="50" s="1"/>
  <c r="E32" i="3" s="1"/>
  <c r="L6" i="50"/>
  <c r="H6" i="49"/>
  <c r="F5" i="47"/>
  <c r="G29" i="3" s="1"/>
  <c r="H37" i="50"/>
  <c r="G35" i="50"/>
  <c r="G7" i="50" s="1"/>
  <c r="G5" i="50" s="1"/>
  <c r="H32" i="3" s="1"/>
  <c r="F35" i="49"/>
  <c r="F7" i="49" s="1"/>
  <c r="F5" i="49" s="1"/>
  <c r="G31" i="3" s="1"/>
  <c r="G37" i="49"/>
  <c r="G35" i="48"/>
  <c r="H37" i="48"/>
  <c r="G7" i="48"/>
  <c r="G5" i="48" s="1"/>
  <c r="H30" i="3" s="1"/>
  <c r="F5" i="48"/>
  <c r="G30" i="3" s="1"/>
  <c r="G35" i="47"/>
  <c r="H37" i="47"/>
  <c r="G7" i="47"/>
  <c r="G5" i="47" s="1"/>
  <c r="H29" i="3" s="1"/>
  <c r="I37" i="50" l="1"/>
  <c r="H35" i="50"/>
  <c r="H7" i="50"/>
  <c r="H5" i="50" s="1"/>
  <c r="I32" i="3" s="1"/>
  <c r="G35" i="49"/>
  <c r="G7" i="49"/>
  <c r="G5" i="49" s="1"/>
  <c r="H31" i="3" s="1"/>
  <c r="H37" i="49"/>
  <c r="I37" i="48"/>
  <c r="H35" i="48"/>
  <c r="H7" i="48"/>
  <c r="H5" i="48" s="1"/>
  <c r="I30" i="3" s="1"/>
  <c r="H35" i="47"/>
  <c r="H7" i="47" s="1"/>
  <c r="H5" i="47" s="1"/>
  <c r="I29" i="3" s="1"/>
  <c r="I37" i="47"/>
  <c r="J37" i="50" l="1"/>
  <c r="I35" i="50"/>
  <c r="I7" i="50" s="1"/>
  <c r="I5" i="50" s="1"/>
  <c r="J32" i="3" s="1"/>
  <c r="I37" i="49"/>
  <c r="H35" i="49"/>
  <c r="H7" i="49" s="1"/>
  <c r="H5" i="49" s="1"/>
  <c r="I31" i="3" s="1"/>
  <c r="J37" i="48"/>
  <c r="I35" i="48"/>
  <c r="I7" i="48" s="1"/>
  <c r="I5" i="48" s="1"/>
  <c r="J30" i="3" s="1"/>
  <c r="J37" i="47"/>
  <c r="I35" i="47"/>
  <c r="I7" i="47" s="1"/>
  <c r="I5" i="47" s="1"/>
  <c r="J29" i="3" s="1"/>
  <c r="K37" i="50" l="1"/>
  <c r="J35" i="50"/>
  <c r="J7" i="50"/>
  <c r="J5" i="50" s="1"/>
  <c r="K32" i="3" s="1"/>
  <c r="J37" i="49"/>
  <c r="I35" i="49"/>
  <c r="I7" i="49" s="1"/>
  <c r="I5" i="49" s="1"/>
  <c r="J31" i="3" s="1"/>
  <c r="K37" i="48"/>
  <c r="J35" i="48"/>
  <c r="J7" i="48"/>
  <c r="J5" i="48" s="1"/>
  <c r="K30" i="3" s="1"/>
  <c r="K37" i="47"/>
  <c r="J35" i="47"/>
  <c r="J7" i="47" s="1"/>
  <c r="J5" i="47" s="1"/>
  <c r="K29" i="3" s="1"/>
  <c r="L37" i="50" l="1"/>
  <c r="K35" i="50"/>
  <c r="K7" i="50"/>
  <c r="K5" i="50" s="1"/>
  <c r="L32" i="3" s="1"/>
  <c r="K37" i="49"/>
  <c r="J35" i="49"/>
  <c r="J7" i="49"/>
  <c r="J5" i="49" s="1"/>
  <c r="K31" i="3" s="1"/>
  <c r="L37" i="48"/>
  <c r="K35" i="48"/>
  <c r="K7" i="48" s="1"/>
  <c r="K5" i="48" s="1"/>
  <c r="L30" i="3" s="1"/>
  <c r="L37" i="47"/>
  <c r="K35" i="47"/>
  <c r="K7" i="47" s="1"/>
  <c r="K5" i="47" s="1"/>
  <c r="L29" i="3" s="1"/>
  <c r="L35" i="50" l="1"/>
  <c r="M37" i="50"/>
  <c r="L7" i="50"/>
  <c r="L5" i="50" s="1"/>
  <c r="M32" i="3" s="1"/>
  <c r="K35" i="49"/>
  <c r="L37" i="49"/>
  <c r="K7" i="49"/>
  <c r="K5" i="49" s="1"/>
  <c r="L31" i="3" s="1"/>
  <c r="M37" i="48"/>
  <c r="L35" i="48"/>
  <c r="L7" i="48"/>
  <c r="L5" i="48" s="1"/>
  <c r="M30" i="3" s="1"/>
  <c r="L35" i="47"/>
  <c r="M37" i="47"/>
  <c r="L7" i="47"/>
  <c r="L5" i="47" s="1"/>
  <c r="M29" i="3" s="1"/>
  <c r="M35" i="50" l="1"/>
  <c r="M7" i="50"/>
  <c r="M5" i="50" s="1"/>
  <c r="M37" i="49"/>
  <c r="L35" i="49"/>
  <c r="L7" i="49"/>
  <c r="L5" i="49" s="1"/>
  <c r="M31" i="3" s="1"/>
  <c r="M35" i="48"/>
  <c r="M7" i="48"/>
  <c r="M5" i="48" s="1"/>
  <c r="M35" i="47"/>
  <c r="M7" i="47" s="1"/>
  <c r="M5" i="47" s="1"/>
  <c r="N5" i="50" l="1"/>
  <c r="N32" i="3"/>
  <c r="O32" i="3" s="1"/>
  <c r="U32" i="3" s="1"/>
  <c r="N5" i="48"/>
  <c r="N30" i="3"/>
  <c r="O30" i="3" s="1"/>
  <c r="U30" i="3" s="1"/>
  <c r="N5" i="47"/>
  <c r="N29" i="3"/>
  <c r="O29" i="3" s="1"/>
  <c r="U29" i="3" s="1"/>
  <c r="M35" i="49"/>
  <c r="M7" i="49"/>
  <c r="M5" i="49" s="1"/>
  <c r="N5" i="49" l="1"/>
  <c r="N31" i="3"/>
  <c r="O31" i="3" s="1"/>
  <c r="U31" i="3" s="1"/>
  <c r="B15" i="45"/>
  <c r="C39" i="45"/>
  <c r="D39" i="45"/>
  <c r="E39" i="45"/>
  <c r="F39" i="45"/>
  <c r="G39" i="45"/>
  <c r="H39" i="45"/>
  <c r="I39" i="45"/>
  <c r="J39" i="45"/>
  <c r="K39" i="45"/>
  <c r="L39" i="45"/>
  <c r="M39" i="45"/>
  <c r="B39" i="45"/>
  <c r="C39" i="44"/>
  <c r="D39" i="44"/>
  <c r="E39" i="44"/>
  <c r="F39" i="44"/>
  <c r="G39" i="44"/>
  <c r="H39" i="44"/>
  <c r="I39" i="44"/>
  <c r="J39" i="44"/>
  <c r="K39" i="44"/>
  <c r="L39" i="44"/>
  <c r="M39" i="44"/>
  <c r="B39" i="44"/>
  <c r="B39" i="4" l="1"/>
  <c r="B38" i="4"/>
  <c r="B7" i="4" s="1"/>
  <c r="C37" i="4"/>
  <c r="D37" i="4" s="1"/>
  <c r="B35" i="4"/>
  <c r="M33" i="4"/>
  <c r="M9" i="4" s="1"/>
  <c r="L33" i="4"/>
  <c r="K33" i="4"/>
  <c r="J33" i="4"/>
  <c r="I33" i="4"/>
  <c r="H33" i="4"/>
  <c r="G33" i="4"/>
  <c r="F33" i="4"/>
  <c r="F9" i="4" s="1"/>
  <c r="E33" i="4"/>
  <c r="D33" i="4"/>
  <c r="D9" i="4" s="1"/>
  <c r="C33" i="4"/>
  <c r="C9" i="4" s="1"/>
  <c r="M31" i="4"/>
  <c r="L31" i="4"/>
  <c r="K31" i="4"/>
  <c r="J31" i="4"/>
  <c r="I31" i="4"/>
  <c r="H31" i="4"/>
  <c r="G31" i="4"/>
  <c r="G20" i="4" s="1"/>
  <c r="G10" i="4" s="1"/>
  <c r="F31" i="4"/>
  <c r="E31" i="4"/>
  <c r="E20" i="4" s="1"/>
  <c r="E10" i="4" s="1"/>
  <c r="D31" i="4"/>
  <c r="C31" i="4"/>
  <c r="M28" i="4"/>
  <c r="M20" i="4" s="1"/>
  <c r="M10" i="4" s="1"/>
  <c r="L28" i="4"/>
  <c r="L20" i="4" s="1"/>
  <c r="L10" i="4" s="1"/>
  <c r="K28" i="4"/>
  <c r="K20" i="4" s="1"/>
  <c r="K10" i="4" s="1"/>
  <c r="J28" i="4"/>
  <c r="I28" i="4"/>
  <c r="H28" i="4"/>
  <c r="H20" i="4" s="1"/>
  <c r="H10" i="4" s="1"/>
  <c r="G28" i="4"/>
  <c r="F28" i="4"/>
  <c r="F20" i="4" s="1"/>
  <c r="F10" i="4" s="1"/>
  <c r="E28" i="4"/>
  <c r="D28" i="4"/>
  <c r="D20" i="4" s="1"/>
  <c r="D10" i="4" s="1"/>
  <c r="C28" i="4"/>
  <c r="B28" i="4"/>
  <c r="B20" i="4" s="1"/>
  <c r="B10" i="4" s="1"/>
  <c r="M26" i="4"/>
  <c r="L26" i="4"/>
  <c r="K26" i="4"/>
  <c r="J26" i="4"/>
  <c r="I26" i="4"/>
  <c r="H26" i="4"/>
  <c r="G26" i="4"/>
  <c r="F26" i="4"/>
  <c r="E26" i="4"/>
  <c r="D26" i="4"/>
  <c r="C26" i="4"/>
  <c r="M22" i="4"/>
  <c r="L22" i="4"/>
  <c r="K22" i="4"/>
  <c r="J22" i="4"/>
  <c r="I22" i="4"/>
  <c r="H22" i="4"/>
  <c r="G22" i="4"/>
  <c r="F22" i="4"/>
  <c r="E22" i="4"/>
  <c r="D22" i="4"/>
  <c r="C22" i="4"/>
  <c r="B22" i="4"/>
  <c r="M21" i="4"/>
  <c r="L21" i="4"/>
  <c r="L9" i="4" s="1"/>
  <c r="K21" i="4"/>
  <c r="K9" i="4" s="1"/>
  <c r="J21" i="4"/>
  <c r="J9" i="4" s="1"/>
  <c r="I21" i="4"/>
  <c r="H21" i="4"/>
  <c r="G21" i="4"/>
  <c r="F21" i="4"/>
  <c r="E21" i="4"/>
  <c r="E9" i="4" s="1"/>
  <c r="D21" i="4"/>
  <c r="C21" i="4"/>
  <c r="B21" i="4"/>
  <c r="J20" i="4"/>
  <c r="J10" i="4" s="1"/>
  <c r="I20" i="4"/>
  <c r="C20" i="4"/>
  <c r="C10" i="4" s="1"/>
  <c r="M19" i="4"/>
  <c r="L19" i="4"/>
  <c r="K19" i="4"/>
  <c r="J19" i="4"/>
  <c r="G19" i="4"/>
  <c r="E19" i="4"/>
  <c r="C19" i="4"/>
  <c r="B19" i="4"/>
  <c r="M18" i="4"/>
  <c r="M17" i="4" s="1"/>
  <c r="M16" i="4" s="1"/>
  <c r="L18" i="4"/>
  <c r="L17" i="4" s="1"/>
  <c r="L16" i="4" s="1"/>
  <c r="K18" i="4"/>
  <c r="K17" i="4" s="1"/>
  <c r="K16" i="4" s="1"/>
  <c r="J18" i="4"/>
  <c r="J17" i="4" s="1"/>
  <c r="J16" i="4" s="1"/>
  <c r="I18" i="4"/>
  <c r="H18" i="4"/>
  <c r="G18" i="4"/>
  <c r="G17" i="4" s="1"/>
  <c r="G16" i="4" s="1"/>
  <c r="F18" i="4"/>
  <c r="E18" i="4"/>
  <c r="E17" i="4" s="1"/>
  <c r="E16" i="4" s="1"/>
  <c r="D18" i="4"/>
  <c r="C18" i="4"/>
  <c r="C17" i="4" s="1"/>
  <c r="C16" i="4" s="1"/>
  <c r="B17" i="4"/>
  <c r="B16" i="4"/>
  <c r="J14" i="4"/>
  <c r="J39" i="4" s="1"/>
  <c r="I14" i="4"/>
  <c r="I39" i="4" s="1"/>
  <c r="B14" i="4"/>
  <c r="H14" i="4" s="1"/>
  <c r="M12" i="4"/>
  <c r="L12" i="4"/>
  <c r="K12" i="4"/>
  <c r="J12" i="4"/>
  <c r="J38" i="4" s="1"/>
  <c r="I12" i="4"/>
  <c r="I19" i="4" s="1"/>
  <c r="I17" i="4" s="1"/>
  <c r="I16" i="4" s="1"/>
  <c r="H12" i="4"/>
  <c r="H19" i="4" s="1"/>
  <c r="H17" i="4" s="1"/>
  <c r="H16" i="4" s="1"/>
  <c r="G12" i="4"/>
  <c r="F12" i="4"/>
  <c r="F19" i="4" s="1"/>
  <c r="F17" i="4" s="1"/>
  <c r="F16" i="4" s="1"/>
  <c r="E12" i="4"/>
  <c r="D12" i="4"/>
  <c r="C12" i="4"/>
  <c r="I10" i="4"/>
  <c r="I9" i="4"/>
  <c r="H9" i="4"/>
  <c r="G9" i="4"/>
  <c r="B9" i="4"/>
  <c r="H39" i="4" l="1"/>
  <c r="H38" i="4" s="1"/>
  <c r="E37" i="4"/>
  <c r="D35" i="4"/>
  <c r="K14" i="4"/>
  <c r="C35" i="4"/>
  <c r="L14" i="4"/>
  <c r="M14" i="4"/>
  <c r="C14" i="4"/>
  <c r="D19" i="4"/>
  <c r="D17" i="4" s="1"/>
  <c r="D16" i="4" s="1"/>
  <c r="D14" i="4"/>
  <c r="I38" i="4"/>
  <c r="E14" i="4"/>
  <c r="F14" i="4"/>
  <c r="G14" i="4"/>
  <c r="B15" i="4"/>
  <c r="E39" i="4" l="1"/>
  <c r="E38" i="4" s="1"/>
  <c r="F37" i="4"/>
  <c r="E35" i="4"/>
  <c r="H15" i="4"/>
  <c r="H13" i="4" s="1"/>
  <c r="G15" i="4"/>
  <c r="G13" i="4" s="1"/>
  <c r="F15" i="4"/>
  <c r="F13" i="4" s="1"/>
  <c r="D15" i="4"/>
  <c r="B13" i="4"/>
  <c r="J15" i="4"/>
  <c r="J13" i="4" s="1"/>
  <c r="E15" i="4"/>
  <c r="E13" i="4" s="1"/>
  <c r="C15" i="4"/>
  <c r="C13" i="4" s="1"/>
  <c r="M15" i="4"/>
  <c r="K15" i="4"/>
  <c r="L15" i="4"/>
  <c r="I15" i="4"/>
  <c r="I13" i="4" s="1"/>
  <c r="G39" i="4"/>
  <c r="G38" i="4" s="1"/>
  <c r="L39" i="4"/>
  <c r="L38" i="4" s="1"/>
  <c r="L13" i="4"/>
  <c r="D13" i="4"/>
  <c r="D39" i="4"/>
  <c r="D38" i="4" s="1"/>
  <c r="D7" i="4" s="1"/>
  <c r="K39" i="4"/>
  <c r="K38" i="4" s="1"/>
  <c r="K13" i="4"/>
  <c r="M39" i="4"/>
  <c r="M38" i="4" s="1"/>
  <c r="M13" i="4"/>
  <c r="F39" i="4"/>
  <c r="F38" i="4" s="1"/>
  <c r="C39" i="4"/>
  <c r="C38" i="4" s="1"/>
  <c r="C7" i="4" s="1"/>
  <c r="C11" i="4" l="1"/>
  <c r="C8" i="4"/>
  <c r="C6" i="4" s="1"/>
  <c r="C5" i="4" s="1"/>
  <c r="E11" i="4"/>
  <c r="E8" i="4"/>
  <c r="E6" i="4" s="1"/>
  <c r="F11" i="4"/>
  <c r="F8" i="4"/>
  <c r="F6" i="4" s="1"/>
  <c r="G11" i="4"/>
  <c r="G8" i="4"/>
  <c r="G6" i="4" s="1"/>
  <c r="K11" i="4"/>
  <c r="K8" i="4"/>
  <c r="K6" i="4" s="1"/>
  <c r="J11" i="4"/>
  <c r="J8" i="4"/>
  <c r="J6" i="4" s="1"/>
  <c r="D11" i="4"/>
  <c r="D8" i="4"/>
  <c r="D6" i="4" s="1"/>
  <c r="D5" i="4" s="1"/>
  <c r="B8" i="4"/>
  <c r="B11" i="4"/>
  <c r="L11" i="4"/>
  <c r="L8" i="4"/>
  <c r="L6" i="4" s="1"/>
  <c r="H8" i="4"/>
  <c r="H11" i="4"/>
  <c r="I11" i="4"/>
  <c r="I8" i="4"/>
  <c r="F7" i="4"/>
  <c r="G37" i="4"/>
  <c r="F35" i="4"/>
  <c r="M8" i="4"/>
  <c r="M11" i="4"/>
  <c r="E7" i="4"/>
  <c r="I6" i="4" l="1"/>
  <c r="H37" i="4"/>
  <c r="G35" i="4"/>
  <c r="G7" i="4" s="1"/>
  <c r="G5" i="4" s="1"/>
  <c r="H6" i="4"/>
  <c r="F5" i="4"/>
  <c r="E5" i="4"/>
  <c r="B6" i="4"/>
  <c r="B5" i="4" s="1"/>
  <c r="M6" i="4"/>
  <c r="I37" i="4" l="1"/>
  <c r="H35" i="4"/>
  <c r="H7" i="4" s="1"/>
  <c r="H5" i="4" s="1"/>
  <c r="J37" i="4" l="1"/>
  <c r="I35" i="4"/>
  <c r="I7" i="4"/>
  <c r="I5" i="4" s="1"/>
  <c r="K37" i="4" l="1"/>
  <c r="J35" i="4"/>
  <c r="J7" i="4" s="1"/>
  <c r="J5" i="4" s="1"/>
  <c r="L37" i="4" l="1"/>
  <c r="K35" i="4"/>
  <c r="K7" i="4"/>
  <c r="K5" i="4" s="1"/>
  <c r="M37" i="4" l="1"/>
  <c r="L35" i="4"/>
  <c r="L7" i="4"/>
  <c r="L5" i="4" s="1"/>
  <c r="M35" i="4" l="1"/>
  <c r="M7" i="4" s="1"/>
  <c r="M5" i="4" s="1"/>
  <c r="B15" i="44" l="1"/>
  <c r="B38" i="44"/>
  <c r="B19" i="39" l="1"/>
  <c r="B17" i="39" s="1"/>
  <c r="B35" i="44" l="1"/>
  <c r="N15" i="3"/>
  <c r="M15" i="3"/>
  <c r="L15" i="3"/>
  <c r="K15" i="3"/>
  <c r="J15" i="3"/>
  <c r="I15" i="3"/>
  <c r="H15" i="3"/>
  <c r="G15" i="3"/>
  <c r="F15" i="3"/>
  <c r="E15" i="3"/>
  <c r="D15" i="3"/>
  <c r="C15" i="3"/>
  <c r="N14" i="3"/>
  <c r="M14" i="3"/>
  <c r="L14" i="3"/>
  <c r="K14" i="3"/>
  <c r="J14" i="3"/>
  <c r="I14" i="3"/>
  <c r="H14" i="3"/>
  <c r="G14" i="3"/>
  <c r="F14" i="3"/>
  <c r="E14" i="3"/>
  <c r="D14" i="3"/>
  <c r="C14" i="3"/>
  <c r="T14" i="3"/>
  <c r="T15" i="3"/>
  <c r="T19" i="3"/>
  <c r="T40" i="3"/>
  <c r="T41" i="3"/>
  <c r="B38" i="45"/>
  <c r="M35" i="45"/>
  <c r="L35" i="45"/>
  <c r="K35" i="45"/>
  <c r="J35" i="45"/>
  <c r="I35" i="45"/>
  <c r="H35" i="45"/>
  <c r="G35" i="45"/>
  <c r="F35" i="45"/>
  <c r="E35" i="45"/>
  <c r="D35" i="45"/>
  <c r="C35" i="45"/>
  <c r="B35" i="45"/>
  <c r="M33" i="45"/>
  <c r="L33" i="45"/>
  <c r="K33" i="45"/>
  <c r="J33" i="45"/>
  <c r="I33" i="45"/>
  <c r="H33" i="45"/>
  <c r="G33" i="45"/>
  <c r="G9" i="45" s="1"/>
  <c r="F33" i="45"/>
  <c r="F9" i="45" s="1"/>
  <c r="E33" i="45"/>
  <c r="E9" i="45" s="1"/>
  <c r="D33" i="45"/>
  <c r="D9" i="45" s="1"/>
  <c r="C33" i="45"/>
  <c r="C9" i="45" s="1"/>
  <c r="M31" i="45"/>
  <c r="M20" i="45" s="1"/>
  <c r="M10" i="45" s="1"/>
  <c r="L31" i="45"/>
  <c r="K31" i="45"/>
  <c r="J31" i="45"/>
  <c r="I31" i="45"/>
  <c r="I20" i="45" s="1"/>
  <c r="I10" i="45" s="1"/>
  <c r="H31" i="45"/>
  <c r="G31" i="45"/>
  <c r="F31" i="45"/>
  <c r="E31" i="45"/>
  <c r="D31" i="45"/>
  <c r="C31" i="45"/>
  <c r="C20" i="45" s="1"/>
  <c r="C10" i="45" s="1"/>
  <c r="M28" i="45"/>
  <c r="L28" i="45"/>
  <c r="L20" i="45" s="1"/>
  <c r="L10" i="45" s="1"/>
  <c r="K28" i="45"/>
  <c r="J28" i="45"/>
  <c r="J20" i="45" s="1"/>
  <c r="J10" i="45" s="1"/>
  <c r="I28" i="45"/>
  <c r="H28" i="45"/>
  <c r="H20" i="45" s="1"/>
  <c r="G28" i="45"/>
  <c r="G20" i="45" s="1"/>
  <c r="F28" i="45"/>
  <c r="F20" i="45" s="1"/>
  <c r="E28" i="45"/>
  <c r="D28" i="45"/>
  <c r="D20" i="45" s="1"/>
  <c r="D10" i="45" s="1"/>
  <c r="C28" i="45"/>
  <c r="B28" i="45"/>
  <c r="B20" i="45" s="1"/>
  <c r="B10" i="45" s="1"/>
  <c r="M26" i="45"/>
  <c r="L26" i="45"/>
  <c r="K26" i="45"/>
  <c r="J26" i="45"/>
  <c r="I26" i="45"/>
  <c r="H26" i="45"/>
  <c r="G26" i="45"/>
  <c r="F26" i="45"/>
  <c r="E26" i="45"/>
  <c r="D26" i="45"/>
  <c r="C26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M21" i="45"/>
  <c r="M9" i="45" s="1"/>
  <c r="L21" i="45"/>
  <c r="L9" i="45" s="1"/>
  <c r="K21" i="45"/>
  <c r="K9" i="45" s="1"/>
  <c r="J21" i="45"/>
  <c r="I21" i="45"/>
  <c r="H21" i="45"/>
  <c r="G21" i="45"/>
  <c r="F21" i="45"/>
  <c r="E21" i="45"/>
  <c r="D21" i="45"/>
  <c r="C21" i="45"/>
  <c r="B21" i="45"/>
  <c r="K20" i="45"/>
  <c r="E20" i="45"/>
  <c r="E10" i="45" s="1"/>
  <c r="E19" i="45"/>
  <c r="B19" i="45"/>
  <c r="B17" i="45" s="1"/>
  <c r="B16" i="45" s="1"/>
  <c r="M18" i="45"/>
  <c r="L18" i="45"/>
  <c r="K18" i="45"/>
  <c r="J18" i="45"/>
  <c r="I18" i="45"/>
  <c r="H18" i="45"/>
  <c r="G18" i="45"/>
  <c r="F18" i="45"/>
  <c r="E18" i="45"/>
  <c r="D18" i="45"/>
  <c r="C18" i="45"/>
  <c r="I15" i="45"/>
  <c r="M14" i="45"/>
  <c r="L14" i="45"/>
  <c r="K14" i="45"/>
  <c r="J14" i="45"/>
  <c r="I14" i="45"/>
  <c r="H14" i="45"/>
  <c r="G14" i="45"/>
  <c r="F14" i="45"/>
  <c r="E14" i="45"/>
  <c r="D14" i="45"/>
  <c r="C14" i="45"/>
  <c r="M12" i="45"/>
  <c r="L12" i="45"/>
  <c r="L19" i="45" s="1"/>
  <c r="L17" i="45" s="1"/>
  <c r="L16" i="45" s="1"/>
  <c r="K12" i="45"/>
  <c r="K19" i="45" s="1"/>
  <c r="J12" i="45"/>
  <c r="J19" i="45" s="1"/>
  <c r="J17" i="45" s="1"/>
  <c r="J16" i="45" s="1"/>
  <c r="I12" i="45"/>
  <c r="I19" i="45" s="1"/>
  <c r="H12" i="45"/>
  <c r="G12" i="45"/>
  <c r="F12" i="45"/>
  <c r="E12" i="45"/>
  <c r="D12" i="45"/>
  <c r="C12" i="45"/>
  <c r="J9" i="45"/>
  <c r="I9" i="45"/>
  <c r="H9" i="45"/>
  <c r="B9" i="45"/>
  <c r="H38" i="44"/>
  <c r="M35" i="44"/>
  <c r="L35" i="44"/>
  <c r="K35" i="44"/>
  <c r="J35" i="44"/>
  <c r="I35" i="44"/>
  <c r="H35" i="44"/>
  <c r="G35" i="44"/>
  <c r="F35" i="44"/>
  <c r="E35" i="44"/>
  <c r="D35" i="44"/>
  <c r="C35" i="44"/>
  <c r="M33" i="44"/>
  <c r="L33" i="44"/>
  <c r="K33" i="44"/>
  <c r="J33" i="44"/>
  <c r="I33" i="44"/>
  <c r="H33" i="44"/>
  <c r="G33" i="44"/>
  <c r="G9" i="44" s="1"/>
  <c r="F33" i="44"/>
  <c r="F9" i="44" s="1"/>
  <c r="E33" i="44"/>
  <c r="E9" i="44" s="1"/>
  <c r="D33" i="44"/>
  <c r="D9" i="44" s="1"/>
  <c r="C33" i="44"/>
  <c r="C9" i="44" s="1"/>
  <c r="M31" i="44"/>
  <c r="M20" i="44" s="1"/>
  <c r="M10" i="44" s="1"/>
  <c r="L31" i="44"/>
  <c r="K31" i="44"/>
  <c r="J31" i="44"/>
  <c r="J20" i="44" s="1"/>
  <c r="I31" i="44"/>
  <c r="H31" i="44"/>
  <c r="G31" i="44"/>
  <c r="G20" i="44" s="1"/>
  <c r="G10" i="44" s="1"/>
  <c r="F31" i="44"/>
  <c r="E31" i="44"/>
  <c r="D31" i="44"/>
  <c r="C31" i="44"/>
  <c r="M28" i="44"/>
  <c r="L28" i="44"/>
  <c r="L20" i="44" s="1"/>
  <c r="L10" i="44" s="1"/>
  <c r="K28" i="44"/>
  <c r="J28" i="44"/>
  <c r="I28" i="44"/>
  <c r="I20" i="44" s="1"/>
  <c r="I10" i="44" s="1"/>
  <c r="H28" i="44"/>
  <c r="G28" i="44"/>
  <c r="F28" i="44"/>
  <c r="F20" i="44" s="1"/>
  <c r="E28" i="44"/>
  <c r="E20" i="44" s="1"/>
  <c r="E10" i="44" s="1"/>
  <c r="D28" i="44"/>
  <c r="C28" i="44"/>
  <c r="B28" i="44"/>
  <c r="M26" i="44"/>
  <c r="L26" i="44"/>
  <c r="K26" i="44"/>
  <c r="J26" i="44"/>
  <c r="I26" i="44"/>
  <c r="H26" i="44"/>
  <c r="G26" i="44"/>
  <c r="F26" i="44"/>
  <c r="E26" i="44"/>
  <c r="D26" i="44"/>
  <c r="C26" i="44"/>
  <c r="M22" i="44"/>
  <c r="L22" i="44"/>
  <c r="K22" i="44"/>
  <c r="J22" i="44"/>
  <c r="I22" i="44"/>
  <c r="H22" i="44"/>
  <c r="H10" i="44" s="1"/>
  <c r="G22" i="44"/>
  <c r="F22" i="44"/>
  <c r="E22" i="44"/>
  <c r="D22" i="44"/>
  <c r="C22" i="44"/>
  <c r="B22" i="44"/>
  <c r="B10" i="44" s="1"/>
  <c r="M21" i="44"/>
  <c r="L21" i="44"/>
  <c r="K21" i="44"/>
  <c r="K9" i="44" s="1"/>
  <c r="J21" i="44"/>
  <c r="I21" i="44"/>
  <c r="H21" i="44"/>
  <c r="G21" i="44"/>
  <c r="F21" i="44"/>
  <c r="E21" i="44"/>
  <c r="D21" i="44"/>
  <c r="C21" i="44"/>
  <c r="B21" i="44"/>
  <c r="K20" i="44"/>
  <c r="H20" i="44"/>
  <c r="D20" i="44"/>
  <c r="D10" i="44" s="1"/>
  <c r="C20" i="44"/>
  <c r="C10" i="44" s="1"/>
  <c r="B20" i="44"/>
  <c r="B19" i="44"/>
  <c r="M18" i="44"/>
  <c r="L18" i="44"/>
  <c r="K18" i="44"/>
  <c r="J18" i="44"/>
  <c r="I18" i="44"/>
  <c r="H18" i="44"/>
  <c r="G18" i="44"/>
  <c r="F18" i="44"/>
  <c r="E18" i="44"/>
  <c r="D18" i="44"/>
  <c r="C18" i="44"/>
  <c r="I15" i="44"/>
  <c r="M14" i="44"/>
  <c r="L14" i="44"/>
  <c r="K14" i="44"/>
  <c r="J14" i="44"/>
  <c r="I14" i="44"/>
  <c r="H14" i="44"/>
  <c r="G14" i="44"/>
  <c r="G38" i="44" s="1"/>
  <c r="G7" i="44" s="1"/>
  <c r="F14" i="44"/>
  <c r="E14" i="44"/>
  <c r="D14" i="44"/>
  <c r="C14" i="44"/>
  <c r="M12" i="44"/>
  <c r="L12" i="44"/>
  <c r="K12" i="44"/>
  <c r="K19" i="44" s="1"/>
  <c r="J12" i="44"/>
  <c r="J19" i="44" s="1"/>
  <c r="J17" i="44" s="1"/>
  <c r="J16" i="44" s="1"/>
  <c r="I12" i="44"/>
  <c r="I19" i="44" s="1"/>
  <c r="I17" i="44" s="1"/>
  <c r="I16" i="44" s="1"/>
  <c r="H12" i="44"/>
  <c r="H19" i="44" s="1"/>
  <c r="G12" i="44"/>
  <c r="G19" i="44" s="1"/>
  <c r="G17" i="44" s="1"/>
  <c r="G16" i="44" s="1"/>
  <c r="F12" i="44"/>
  <c r="E12" i="44"/>
  <c r="E19" i="44" s="1"/>
  <c r="D12" i="44"/>
  <c r="D19" i="44" s="1"/>
  <c r="C12" i="44"/>
  <c r="C19" i="44" s="1"/>
  <c r="L9" i="44"/>
  <c r="J9" i="44"/>
  <c r="I9" i="44"/>
  <c r="H9" i="44"/>
  <c r="I39" i="43"/>
  <c r="H39" i="43"/>
  <c r="G39" i="43"/>
  <c r="F39" i="43"/>
  <c r="D39" i="43"/>
  <c r="C39" i="43"/>
  <c r="C38" i="43" s="1"/>
  <c r="B39" i="43"/>
  <c r="H38" i="43"/>
  <c r="G38" i="43"/>
  <c r="F38" i="43"/>
  <c r="D38" i="43"/>
  <c r="B38" i="43"/>
  <c r="B7" i="43" s="1"/>
  <c r="M35" i="43"/>
  <c r="L35" i="43"/>
  <c r="K35" i="43"/>
  <c r="J35" i="43"/>
  <c r="I35" i="43"/>
  <c r="H35" i="43"/>
  <c r="G35" i="43"/>
  <c r="F35" i="43"/>
  <c r="E35" i="43"/>
  <c r="D35" i="43"/>
  <c r="C35" i="43"/>
  <c r="B35" i="43"/>
  <c r="M33" i="43"/>
  <c r="L33" i="43"/>
  <c r="K33" i="43"/>
  <c r="J33" i="43"/>
  <c r="I33" i="43"/>
  <c r="H33" i="43"/>
  <c r="G33" i="43"/>
  <c r="G9" i="43" s="1"/>
  <c r="F33" i="43"/>
  <c r="F9" i="43" s="1"/>
  <c r="E33" i="43"/>
  <c r="E9" i="43" s="1"/>
  <c r="D33" i="43"/>
  <c r="D9" i="43" s="1"/>
  <c r="C33" i="43"/>
  <c r="C9" i="43" s="1"/>
  <c r="M31" i="43"/>
  <c r="L31" i="43"/>
  <c r="K31" i="43"/>
  <c r="J31" i="43"/>
  <c r="I31" i="43"/>
  <c r="I20" i="43" s="1"/>
  <c r="I10" i="43" s="1"/>
  <c r="H31" i="43"/>
  <c r="G31" i="43"/>
  <c r="F31" i="43"/>
  <c r="E31" i="43"/>
  <c r="D31" i="43"/>
  <c r="C31" i="43"/>
  <c r="C20" i="43" s="1"/>
  <c r="C10" i="43" s="1"/>
  <c r="M28" i="43"/>
  <c r="M20" i="43" s="1"/>
  <c r="M10" i="43" s="1"/>
  <c r="L28" i="43"/>
  <c r="L20" i="43" s="1"/>
  <c r="L10" i="43" s="1"/>
  <c r="K28" i="43"/>
  <c r="J28" i="43"/>
  <c r="J20" i="43" s="1"/>
  <c r="J10" i="43" s="1"/>
  <c r="I28" i="43"/>
  <c r="H28" i="43"/>
  <c r="H20" i="43" s="1"/>
  <c r="H10" i="43" s="1"/>
  <c r="G28" i="43"/>
  <c r="G20" i="43" s="1"/>
  <c r="G10" i="43" s="1"/>
  <c r="F28" i="43"/>
  <c r="E28" i="43"/>
  <c r="D28" i="43"/>
  <c r="C28" i="43"/>
  <c r="B28" i="43"/>
  <c r="B20" i="43" s="1"/>
  <c r="B10" i="43" s="1"/>
  <c r="M26" i="43"/>
  <c r="L26" i="43"/>
  <c r="K26" i="43"/>
  <c r="J26" i="43"/>
  <c r="I26" i="43"/>
  <c r="H26" i="43"/>
  <c r="G26" i="43"/>
  <c r="F26" i="43"/>
  <c r="E26" i="43"/>
  <c r="D26" i="43"/>
  <c r="C26" i="43"/>
  <c r="M22" i="43"/>
  <c r="L22" i="43"/>
  <c r="K22" i="43"/>
  <c r="J22" i="43"/>
  <c r="I22" i="43"/>
  <c r="H22" i="43"/>
  <c r="G22" i="43"/>
  <c r="F22" i="43"/>
  <c r="E22" i="43"/>
  <c r="D22" i="43"/>
  <c r="C22" i="43"/>
  <c r="B22" i="43"/>
  <c r="M21" i="43"/>
  <c r="L21" i="43"/>
  <c r="L9" i="43" s="1"/>
  <c r="K21" i="43"/>
  <c r="K9" i="43" s="1"/>
  <c r="J21" i="43"/>
  <c r="I21" i="43"/>
  <c r="H21" i="43"/>
  <c r="G21" i="43"/>
  <c r="F21" i="43"/>
  <c r="E21" i="43"/>
  <c r="D21" i="43"/>
  <c r="C21" i="43"/>
  <c r="B21" i="43"/>
  <c r="K20" i="43"/>
  <c r="K10" i="43" s="1"/>
  <c r="F20" i="43"/>
  <c r="F10" i="43" s="1"/>
  <c r="E20" i="43"/>
  <c r="E10" i="43" s="1"/>
  <c r="D20" i="43"/>
  <c r="D10" i="43" s="1"/>
  <c r="M19" i="43"/>
  <c r="L19" i="43"/>
  <c r="K19" i="43"/>
  <c r="H19" i="43"/>
  <c r="G19" i="43"/>
  <c r="F19" i="43"/>
  <c r="E19" i="43"/>
  <c r="D19" i="43"/>
  <c r="C19" i="43"/>
  <c r="B19" i="43"/>
  <c r="M18" i="43"/>
  <c r="M17" i="43" s="1"/>
  <c r="M16" i="43" s="1"/>
  <c r="L18" i="43"/>
  <c r="L17" i="43" s="1"/>
  <c r="L16" i="43" s="1"/>
  <c r="K18" i="43"/>
  <c r="K17" i="43" s="1"/>
  <c r="K16" i="43" s="1"/>
  <c r="J18" i="43"/>
  <c r="I18" i="43"/>
  <c r="H18" i="43"/>
  <c r="H17" i="43" s="1"/>
  <c r="H16" i="43" s="1"/>
  <c r="G18" i="43"/>
  <c r="G17" i="43" s="1"/>
  <c r="G16" i="43" s="1"/>
  <c r="F18" i="43"/>
  <c r="F17" i="43" s="1"/>
  <c r="F16" i="43" s="1"/>
  <c r="E18" i="43"/>
  <c r="E17" i="43" s="1"/>
  <c r="E16" i="43" s="1"/>
  <c r="D18" i="43"/>
  <c r="C18" i="43"/>
  <c r="C17" i="43" s="1"/>
  <c r="C16" i="43" s="1"/>
  <c r="D17" i="43"/>
  <c r="B17" i="43"/>
  <c r="D16" i="43"/>
  <c r="B16" i="43"/>
  <c r="L15" i="43"/>
  <c r="K15" i="43"/>
  <c r="J15" i="43"/>
  <c r="B15" i="43"/>
  <c r="I15" i="43" s="1"/>
  <c r="M14" i="43"/>
  <c r="M39" i="43" s="1"/>
  <c r="L14" i="43"/>
  <c r="L39" i="43" s="1"/>
  <c r="K14" i="43"/>
  <c r="K39" i="43" s="1"/>
  <c r="J14" i="43"/>
  <c r="J13" i="43" s="1"/>
  <c r="J11" i="43" s="1"/>
  <c r="I14" i="43"/>
  <c r="H14" i="43"/>
  <c r="G14" i="43"/>
  <c r="F14" i="43"/>
  <c r="E14" i="43"/>
  <c r="D14" i="43"/>
  <c r="C14" i="43"/>
  <c r="M12" i="43"/>
  <c r="M38" i="43" s="1"/>
  <c r="L12" i="43"/>
  <c r="K12" i="43"/>
  <c r="J12" i="43"/>
  <c r="J19" i="43" s="1"/>
  <c r="J17" i="43" s="1"/>
  <c r="J16" i="43" s="1"/>
  <c r="I12" i="43"/>
  <c r="I19" i="43" s="1"/>
  <c r="H12" i="43"/>
  <c r="G12" i="43"/>
  <c r="F12" i="43"/>
  <c r="E12" i="43"/>
  <c r="D12" i="43"/>
  <c r="C12" i="43"/>
  <c r="J9" i="43"/>
  <c r="I9" i="43"/>
  <c r="H9" i="43"/>
  <c r="B9" i="43"/>
  <c r="H7" i="43"/>
  <c r="I39" i="42"/>
  <c r="H39" i="42"/>
  <c r="H38" i="42" s="1"/>
  <c r="H7" i="42" s="1"/>
  <c r="F39" i="42"/>
  <c r="E39" i="42"/>
  <c r="D39" i="42"/>
  <c r="D38" i="42" s="1"/>
  <c r="C39" i="42"/>
  <c r="C38" i="42" s="1"/>
  <c r="B39" i="42"/>
  <c r="B38" i="42" s="1"/>
  <c r="F38" i="42"/>
  <c r="E38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3" i="42"/>
  <c r="L33" i="42"/>
  <c r="K33" i="42"/>
  <c r="J33" i="42"/>
  <c r="I33" i="42"/>
  <c r="H33" i="42"/>
  <c r="G33" i="42"/>
  <c r="G9" i="42" s="1"/>
  <c r="F33" i="42"/>
  <c r="F9" i="42" s="1"/>
  <c r="E33" i="42"/>
  <c r="E9" i="42" s="1"/>
  <c r="D33" i="42"/>
  <c r="D9" i="42" s="1"/>
  <c r="C33" i="42"/>
  <c r="C9" i="42" s="1"/>
  <c r="M31" i="42"/>
  <c r="L31" i="42"/>
  <c r="K31" i="42"/>
  <c r="J31" i="42"/>
  <c r="J20" i="42" s="1"/>
  <c r="J10" i="42" s="1"/>
  <c r="I31" i="42"/>
  <c r="H31" i="42"/>
  <c r="G31" i="42"/>
  <c r="F31" i="42"/>
  <c r="E31" i="42"/>
  <c r="D31" i="42"/>
  <c r="C31" i="42"/>
  <c r="M28" i="42"/>
  <c r="M20" i="42" s="1"/>
  <c r="M10" i="42" s="1"/>
  <c r="L28" i="42"/>
  <c r="L20" i="42" s="1"/>
  <c r="L10" i="42" s="1"/>
  <c r="K28" i="42"/>
  <c r="J28" i="42"/>
  <c r="I28" i="42"/>
  <c r="I20" i="42" s="1"/>
  <c r="I10" i="42" s="1"/>
  <c r="H28" i="42"/>
  <c r="H20" i="42" s="1"/>
  <c r="H10" i="42" s="1"/>
  <c r="G28" i="42"/>
  <c r="G20" i="42" s="1"/>
  <c r="G10" i="42" s="1"/>
  <c r="F28" i="42"/>
  <c r="F20" i="42" s="1"/>
  <c r="F10" i="42" s="1"/>
  <c r="E28" i="42"/>
  <c r="D28" i="42"/>
  <c r="D20" i="42" s="1"/>
  <c r="D10" i="42" s="1"/>
  <c r="C28" i="42"/>
  <c r="C20" i="42" s="1"/>
  <c r="C10" i="42" s="1"/>
  <c r="B28" i="42"/>
  <c r="B20" i="42" s="1"/>
  <c r="B10" i="42" s="1"/>
  <c r="M26" i="42"/>
  <c r="L26" i="42"/>
  <c r="K26" i="42"/>
  <c r="J26" i="42"/>
  <c r="I26" i="42"/>
  <c r="H26" i="42"/>
  <c r="G26" i="42"/>
  <c r="F26" i="42"/>
  <c r="E26" i="42"/>
  <c r="D26" i="42"/>
  <c r="C26" i="42"/>
  <c r="M22" i="42"/>
  <c r="L22" i="42"/>
  <c r="K22" i="42"/>
  <c r="J22" i="42"/>
  <c r="I22" i="42"/>
  <c r="H22" i="42"/>
  <c r="G22" i="42"/>
  <c r="F22" i="42"/>
  <c r="E22" i="42"/>
  <c r="D22" i="42"/>
  <c r="C22" i="42"/>
  <c r="B22" i="42"/>
  <c r="M21" i="42"/>
  <c r="M9" i="42" s="1"/>
  <c r="L21" i="42"/>
  <c r="L9" i="42" s="1"/>
  <c r="K21" i="42"/>
  <c r="J21" i="42"/>
  <c r="I21" i="42"/>
  <c r="H21" i="42"/>
  <c r="G21" i="42"/>
  <c r="F21" i="42"/>
  <c r="E21" i="42"/>
  <c r="D21" i="42"/>
  <c r="C21" i="42"/>
  <c r="B21" i="42"/>
  <c r="K20" i="42"/>
  <c r="K10" i="42" s="1"/>
  <c r="E20" i="42"/>
  <c r="E10" i="42" s="1"/>
  <c r="M19" i="42"/>
  <c r="L19" i="42"/>
  <c r="K19" i="42"/>
  <c r="H19" i="42"/>
  <c r="G19" i="42"/>
  <c r="F19" i="42"/>
  <c r="E19" i="42"/>
  <c r="B19" i="42"/>
  <c r="B17" i="42" s="1"/>
  <c r="B16" i="42" s="1"/>
  <c r="M18" i="42"/>
  <c r="M17" i="42" s="1"/>
  <c r="M16" i="42" s="1"/>
  <c r="L18" i="42"/>
  <c r="L17" i="42" s="1"/>
  <c r="L16" i="42" s="1"/>
  <c r="K18" i="42"/>
  <c r="K17" i="42" s="1"/>
  <c r="K16" i="42" s="1"/>
  <c r="J18" i="42"/>
  <c r="I18" i="42"/>
  <c r="H18" i="42"/>
  <c r="H17" i="42" s="1"/>
  <c r="H16" i="42" s="1"/>
  <c r="G18" i="42"/>
  <c r="G17" i="42" s="1"/>
  <c r="G16" i="42" s="1"/>
  <c r="F18" i="42"/>
  <c r="F17" i="42" s="1"/>
  <c r="F16" i="42" s="1"/>
  <c r="E18" i="42"/>
  <c r="E17" i="42" s="1"/>
  <c r="E16" i="42" s="1"/>
  <c r="D18" i="42"/>
  <c r="C18" i="42"/>
  <c r="M15" i="42"/>
  <c r="L15" i="42"/>
  <c r="K15" i="42"/>
  <c r="J15" i="42"/>
  <c r="D15" i="42"/>
  <c r="B15" i="42"/>
  <c r="I15" i="42" s="1"/>
  <c r="I13" i="42" s="1"/>
  <c r="I11" i="42" s="1"/>
  <c r="M14" i="42"/>
  <c r="M39" i="42" s="1"/>
  <c r="L14" i="42"/>
  <c r="L39" i="42" s="1"/>
  <c r="K14" i="42"/>
  <c r="K39" i="42" s="1"/>
  <c r="J14" i="42"/>
  <c r="J39" i="42" s="1"/>
  <c r="I14" i="42"/>
  <c r="H14" i="42"/>
  <c r="G14" i="42"/>
  <c r="F14" i="42"/>
  <c r="E14" i="42"/>
  <c r="D14" i="42"/>
  <c r="C14" i="42"/>
  <c r="M12" i="42"/>
  <c r="L12" i="42"/>
  <c r="K12" i="42"/>
  <c r="J12" i="42"/>
  <c r="J19" i="42" s="1"/>
  <c r="J17" i="42" s="1"/>
  <c r="J16" i="42" s="1"/>
  <c r="I12" i="42"/>
  <c r="I19" i="42" s="1"/>
  <c r="I17" i="42" s="1"/>
  <c r="I16" i="42" s="1"/>
  <c r="H12" i="42"/>
  <c r="G12" i="42"/>
  <c r="F12" i="42"/>
  <c r="E12" i="42"/>
  <c r="D12" i="42"/>
  <c r="C12" i="42"/>
  <c r="J9" i="42"/>
  <c r="I9" i="42"/>
  <c r="H9" i="42"/>
  <c r="O14" i="3" l="1"/>
  <c r="U14" i="3" s="1"/>
  <c r="O15" i="3"/>
  <c r="U15" i="3" s="1"/>
  <c r="B17" i="44"/>
  <c r="B13" i="44" s="1"/>
  <c r="B8" i="44" s="1"/>
  <c r="G10" i="45"/>
  <c r="H10" i="45"/>
  <c r="K10" i="45"/>
  <c r="F10" i="45"/>
  <c r="K10" i="44"/>
  <c r="F10" i="44"/>
  <c r="J10" i="44"/>
  <c r="J15" i="45"/>
  <c r="G38" i="45"/>
  <c r="G7" i="45" s="1"/>
  <c r="M38" i="45"/>
  <c r="M7" i="45" s="1"/>
  <c r="D15" i="45"/>
  <c r="K15" i="45"/>
  <c r="L15" i="45"/>
  <c r="L13" i="45" s="1"/>
  <c r="H38" i="45"/>
  <c r="H7" i="45" s="1"/>
  <c r="F38" i="45"/>
  <c r="I17" i="45"/>
  <c r="I16" i="45" s="1"/>
  <c r="F19" i="45"/>
  <c r="G19" i="45"/>
  <c r="G17" i="45" s="1"/>
  <c r="G16" i="45" s="1"/>
  <c r="H19" i="45"/>
  <c r="H17" i="45" s="1"/>
  <c r="H16" i="45" s="1"/>
  <c r="F17" i="45"/>
  <c r="F16" i="45" s="1"/>
  <c r="M19" i="45"/>
  <c r="M17" i="45" s="1"/>
  <c r="M16" i="45" s="1"/>
  <c r="E17" i="45"/>
  <c r="E16" i="45" s="1"/>
  <c r="K17" i="45"/>
  <c r="K16" i="45" s="1"/>
  <c r="K15" i="44"/>
  <c r="J15" i="44"/>
  <c r="F38" i="44"/>
  <c r="F7" i="44" s="1"/>
  <c r="L15" i="44"/>
  <c r="E38" i="44"/>
  <c r="E7" i="44" s="1"/>
  <c r="D38" i="44"/>
  <c r="D7" i="44" s="1"/>
  <c r="K17" i="44"/>
  <c r="K13" i="44" s="1"/>
  <c r="D17" i="44"/>
  <c r="D16" i="44" s="1"/>
  <c r="E17" i="44"/>
  <c r="E16" i="44" s="1"/>
  <c r="C17" i="44"/>
  <c r="C16" i="44" s="1"/>
  <c r="H7" i="44"/>
  <c r="H17" i="44"/>
  <c r="H16" i="44" s="1"/>
  <c r="B7" i="45"/>
  <c r="K38" i="45"/>
  <c r="K7" i="45" s="1"/>
  <c r="L38" i="45"/>
  <c r="L7" i="45" s="1"/>
  <c r="F7" i="45"/>
  <c r="J13" i="45"/>
  <c r="C38" i="45"/>
  <c r="C7" i="45" s="1"/>
  <c r="D38" i="45"/>
  <c r="D7" i="45" s="1"/>
  <c r="M15" i="45"/>
  <c r="E38" i="45"/>
  <c r="E7" i="45" s="1"/>
  <c r="C19" i="45"/>
  <c r="C17" i="45" s="1"/>
  <c r="C16" i="45" s="1"/>
  <c r="B13" i="45"/>
  <c r="C15" i="45"/>
  <c r="D19" i="45"/>
  <c r="D17" i="45" s="1"/>
  <c r="D16" i="45" s="1"/>
  <c r="E15" i="45"/>
  <c r="F15" i="45"/>
  <c r="J38" i="45"/>
  <c r="J7" i="45" s="1"/>
  <c r="G15" i="45"/>
  <c r="I38" i="45"/>
  <c r="I7" i="45" s="1"/>
  <c r="H15" i="45"/>
  <c r="B7" i="44"/>
  <c r="K38" i="44"/>
  <c r="K7" i="44" s="1"/>
  <c r="I13" i="44"/>
  <c r="I11" i="44" s="1"/>
  <c r="L38" i="44"/>
  <c r="L7" i="44" s="1"/>
  <c r="M38" i="44"/>
  <c r="M7" i="44" s="1"/>
  <c r="J13" i="44"/>
  <c r="L19" i="44"/>
  <c r="L17" i="44" s="1"/>
  <c r="L16" i="44" s="1"/>
  <c r="C38" i="44"/>
  <c r="C7" i="44" s="1"/>
  <c r="M19" i="44"/>
  <c r="M17" i="44" s="1"/>
  <c r="M15" i="44"/>
  <c r="M9" i="44"/>
  <c r="C15" i="44"/>
  <c r="E15" i="44"/>
  <c r="F19" i="44"/>
  <c r="F17" i="44" s="1"/>
  <c r="F16" i="44" s="1"/>
  <c r="I38" i="44"/>
  <c r="I7" i="44" s="1"/>
  <c r="F15" i="44"/>
  <c r="J38" i="44"/>
  <c r="J7" i="44" s="1"/>
  <c r="D15" i="44"/>
  <c r="G15" i="44"/>
  <c r="G13" i="44" s="1"/>
  <c r="B9" i="44"/>
  <c r="H15" i="44"/>
  <c r="L38" i="43"/>
  <c r="D7" i="43"/>
  <c r="C7" i="43"/>
  <c r="K38" i="43"/>
  <c r="E7" i="43"/>
  <c r="E13" i="43"/>
  <c r="E11" i="43" s="1"/>
  <c r="F7" i="43"/>
  <c r="D13" i="43"/>
  <c r="D11" i="43" s="1"/>
  <c r="I17" i="43"/>
  <c r="I16" i="43" s="1"/>
  <c r="G7" i="43"/>
  <c r="K13" i="43"/>
  <c r="K11" i="43" s="1"/>
  <c r="K7" i="43"/>
  <c r="K8" i="43"/>
  <c r="K6" i="43" s="1"/>
  <c r="K5" i="43" s="1"/>
  <c r="L13" i="43"/>
  <c r="M15" i="43"/>
  <c r="M13" i="43" s="1"/>
  <c r="M11" i="43" s="1"/>
  <c r="E39" i="43"/>
  <c r="E38" i="43" s="1"/>
  <c r="L7" i="43"/>
  <c r="M8" i="43"/>
  <c r="M9" i="43"/>
  <c r="M7" i="43" s="1"/>
  <c r="B13" i="43"/>
  <c r="C15" i="43"/>
  <c r="C13" i="43" s="1"/>
  <c r="C11" i="43" s="1"/>
  <c r="J39" i="43"/>
  <c r="J38" i="43" s="1"/>
  <c r="J7" i="43" s="1"/>
  <c r="D15" i="43"/>
  <c r="F15" i="43"/>
  <c r="F13" i="43" s="1"/>
  <c r="G15" i="43"/>
  <c r="G13" i="43" s="1"/>
  <c r="I38" i="43"/>
  <c r="I7" i="43" s="1"/>
  <c r="J8" i="43"/>
  <c r="J6" i="43" s="1"/>
  <c r="E15" i="43"/>
  <c r="H15" i="43"/>
  <c r="H13" i="43" s="1"/>
  <c r="K38" i="42"/>
  <c r="L38" i="42"/>
  <c r="M38" i="42"/>
  <c r="E13" i="42"/>
  <c r="E11" i="42" s="1"/>
  <c r="B7" i="42"/>
  <c r="E8" i="42"/>
  <c r="E6" i="42" s="1"/>
  <c r="E5" i="42" s="1"/>
  <c r="F13" i="42"/>
  <c r="F11" i="42" s="1"/>
  <c r="C7" i="42"/>
  <c r="D7" i="42"/>
  <c r="E7" i="42"/>
  <c r="F7" i="42"/>
  <c r="K9" i="42"/>
  <c r="K7" i="42" s="1"/>
  <c r="L13" i="42"/>
  <c r="L11" i="42" s="1"/>
  <c r="J13" i="42"/>
  <c r="J11" i="42" s="1"/>
  <c r="K13" i="42"/>
  <c r="K11" i="42" s="1"/>
  <c r="M13" i="42"/>
  <c r="M11" i="42" s="1"/>
  <c r="L7" i="42"/>
  <c r="C19" i="42"/>
  <c r="C17" i="42" s="1"/>
  <c r="C16" i="42" s="1"/>
  <c r="M7" i="42"/>
  <c r="M8" i="42"/>
  <c r="M6" i="42" s="1"/>
  <c r="M5" i="42" s="1"/>
  <c r="B13" i="42"/>
  <c r="C15" i="42"/>
  <c r="D19" i="42"/>
  <c r="D17" i="42" s="1"/>
  <c r="D16" i="42" s="1"/>
  <c r="G39" i="42"/>
  <c r="G38" i="42" s="1"/>
  <c r="G7" i="42" s="1"/>
  <c r="I8" i="42"/>
  <c r="I6" i="42" s="1"/>
  <c r="I38" i="42"/>
  <c r="I7" i="42" s="1"/>
  <c r="F15" i="42"/>
  <c r="J38" i="42"/>
  <c r="J7" i="42" s="1"/>
  <c r="B9" i="42"/>
  <c r="E15" i="42"/>
  <c r="H15" i="42"/>
  <c r="H13" i="42" s="1"/>
  <c r="G15" i="42"/>
  <c r="G13" i="42" s="1"/>
  <c r="E13" i="45" l="1"/>
  <c r="I13" i="45"/>
  <c r="L13" i="44"/>
  <c r="E13" i="44"/>
  <c r="C13" i="44"/>
  <c r="C8" i="44" s="1"/>
  <c r="C6" i="44" s="1"/>
  <c r="C5" i="44" s="1"/>
  <c r="D40" i="3" s="1"/>
  <c r="B16" i="44"/>
  <c r="K16" i="44"/>
  <c r="D13" i="44"/>
  <c r="D8" i="44" s="1"/>
  <c r="K13" i="45"/>
  <c r="K11" i="45" s="1"/>
  <c r="G13" i="45"/>
  <c r="G11" i="45" s="1"/>
  <c r="F13" i="45"/>
  <c r="F11" i="45" s="1"/>
  <c r="H13" i="45"/>
  <c r="H11" i="45" s="1"/>
  <c r="M13" i="45"/>
  <c r="H13" i="44"/>
  <c r="H11" i="44" s="1"/>
  <c r="F13" i="44"/>
  <c r="F11" i="44" s="1"/>
  <c r="E11" i="45"/>
  <c r="E8" i="45"/>
  <c r="B8" i="45"/>
  <c r="B11" i="45"/>
  <c r="J8" i="45"/>
  <c r="J11" i="45"/>
  <c r="D13" i="45"/>
  <c r="C13" i="45"/>
  <c r="L11" i="45"/>
  <c r="L8" i="45"/>
  <c r="L6" i="45" s="1"/>
  <c r="L5" i="45" s="1"/>
  <c r="M41" i="3" s="1"/>
  <c r="C11" i="44"/>
  <c r="G11" i="44"/>
  <c r="G8" i="44"/>
  <c r="M16" i="44"/>
  <c r="M13" i="44"/>
  <c r="E11" i="44"/>
  <c r="E8" i="44"/>
  <c r="L11" i="44"/>
  <c r="L8" i="44"/>
  <c r="J11" i="44"/>
  <c r="J8" i="44"/>
  <c r="J6" i="44" s="1"/>
  <c r="J5" i="44" s="1"/>
  <c r="K40" i="3" s="1"/>
  <c r="I8" i="44"/>
  <c r="I6" i="44" s="1"/>
  <c r="I5" i="44" s="1"/>
  <c r="J40" i="3" s="1"/>
  <c r="B11" i="44"/>
  <c r="K11" i="44"/>
  <c r="K8" i="44"/>
  <c r="F11" i="43"/>
  <c r="F8" i="43"/>
  <c r="F6" i="43" s="1"/>
  <c r="F5" i="43" s="1"/>
  <c r="H11" i="43"/>
  <c r="H8" i="43"/>
  <c r="H6" i="43" s="1"/>
  <c r="H5" i="43" s="1"/>
  <c r="G11" i="43"/>
  <c r="G8" i="43"/>
  <c r="G6" i="43" s="1"/>
  <c r="G5" i="43" s="1"/>
  <c r="L8" i="43"/>
  <c r="L11" i="43"/>
  <c r="D8" i="43"/>
  <c r="D6" i="43" s="1"/>
  <c r="D5" i="43" s="1"/>
  <c r="B11" i="43"/>
  <c r="B8" i="43"/>
  <c r="B6" i="43" s="1"/>
  <c r="B5" i="43" s="1"/>
  <c r="M6" i="43"/>
  <c r="M5" i="43" s="1"/>
  <c r="C8" i="43"/>
  <c r="C6" i="43" s="1"/>
  <c r="C5" i="43" s="1"/>
  <c r="I13" i="43"/>
  <c r="J5" i="43"/>
  <c r="E8" i="43"/>
  <c r="E6" i="43" s="1"/>
  <c r="E5" i="43" s="1"/>
  <c r="G11" i="42"/>
  <c r="G8" i="42"/>
  <c r="G6" i="42" s="1"/>
  <c r="G5" i="42" s="1"/>
  <c r="I5" i="42"/>
  <c r="C13" i="42"/>
  <c r="J8" i="42"/>
  <c r="J6" i="42" s="1"/>
  <c r="J5" i="42" s="1"/>
  <c r="B8" i="42"/>
  <c r="B11" i="42"/>
  <c r="H8" i="42"/>
  <c r="H11" i="42"/>
  <c r="D13" i="42"/>
  <c r="F8" i="42"/>
  <c r="F6" i="42" s="1"/>
  <c r="F5" i="42" s="1"/>
  <c r="K8" i="42"/>
  <c r="K6" i="42" s="1"/>
  <c r="K5" i="42" s="1"/>
  <c r="L8" i="42"/>
  <c r="L6" i="42" s="1"/>
  <c r="L5" i="42" s="1"/>
  <c r="F8" i="45" l="1"/>
  <c r="F6" i="45" s="1"/>
  <c r="F5" i="45" s="1"/>
  <c r="G41" i="3" s="1"/>
  <c r="H8" i="45"/>
  <c r="H6" i="45" s="1"/>
  <c r="H5" i="45" s="1"/>
  <c r="I41" i="3" s="1"/>
  <c r="I11" i="45"/>
  <c r="I8" i="45"/>
  <c r="I6" i="45" s="1"/>
  <c r="I5" i="45" s="1"/>
  <c r="J41" i="3" s="1"/>
  <c r="K8" i="45"/>
  <c r="K6" i="45" s="1"/>
  <c r="K5" i="45" s="1"/>
  <c r="L41" i="3" s="1"/>
  <c r="D11" i="44"/>
  <c r="G6" i="44"/>
  <c r="G5" i="44" s="1"/>
  <c r="H40" i="3" s="1"/>
  <c r="E6" i="44"/>
  <c r="E5" i="44" s="1"/>
  <c r="F40" i="3" s="1"/>
  <c r="K6" i="44"/>
  <c r="K5" i="44" s="1"/>
  <c r="L40" i="3" s="1"/>
  <c r="F8" i="44"/>
  <c r="F6" i="44" s="1"/>
  <c r="F5" i="44" s="1"/>
  <c r="G40" i="3" s="1"/>
  <c r="H8" i="44"/>
  <c r="H6" i="44" s="1"/>
  <c r="H5" i="44" s="1"/>
  <c r="I40" i="3" s="1"/>
  <c r="G8" i="45"/>
  <c r="G6" i="45" s="1"/>
  <c r="G5" i="45" s="1"/>
  <c r="H41" i="3" s="1"/>
  <c r="J6" i="45"/>
  <c r="J5" i="45" s="1"/>
  <c r="K41" i="3" s="1"/>
  <c r="E6" i="45"/>
  <c r="E5" i="45" s="1"/>
  <c r="F41" i="3" s="1"/>
  <c r="M11" i="45"/>
  <c r="M8" i="45"/>
  <c r="M6" i="45" s="1"/>
  <c r="M5" i="45" s="1"/>
  <c r="N41" i="3" s="1"/>
  <c r="B6" i="44"/>
  <c r="B5" i="44" s="1"/>
  <c r="C40" i="3" s="1"/>
  <c r="D11" i="45"/>
  <c r="D8" i="45"/>
  <c r="B6" i="45"/>
  <c r="B5" i="45" s="1"/>
  <c r="C41" i="3" s="1"/>
  <c r="C11" i="45"/>
  <c r="C8" i="45"/>
  <c r="M11" i="44"/>
  <c r="M8" i="44"/>
  <c r="D6" i="44"/>
  <c r="D5" i="44" s="1"/>
  <c r="L6" i="44"/>
  <c r="L5" i="44" s="1"/>
  <c r="M40" i="3" s="1"/>
  <c r="L6" i="43"/>
  <c r="L5" i="43" s="1"/>
  <c r="I11" i="43"/>
  <c r="I8" i="43"/>
  <c r="I6" i="43" s="1"/>
  <c r="I5" i="43" s="1"/>
  <c r="N5" i="43" s="1"/>
  <c r="D11" i="42"/>
  <c r="D8" i="42"/>
  <c r="D6" i="42" s="1"/>
  <c r="D5" i="42" s="1"/>
  <c r="H6" i="42"/>
  <c r="H5" i="42" s="1"/>
  <c r="B6" i="42"/>
  <c r="B5" i="42" s="1"/>
  <c r="C11" i="42"/>
  <c r="C8" i="42"/>
  <c r="C6" i="42" s="1"/>
  <c r="C5" i="42" s="1"/>
  <c r="C6" i="45" l="1"/>
  <c r="C5" i="45" s="1"/>
  <c r="D41" i="3" s="1"/>
  <c r="D6" i="45"/>
  <c r="D5" i="45" s="1"/>
  <c r="E41" i="3" s="1"/>
  <c r="M6" i="44"/>
  <c r="M5" i="44" s="1"/>
  <c r="N40" i="3" s="1"/>
  <c r="N5" i="44"/>
  <c r="E40" i="3"/>
  <c r="N5" i="42"/>
  <c r="O41" i="3" l="1"/>
  <c r="U41" i="3" s="1"/>
  <c r="O40" i="3"/>
  <c r="U40" i="3" s="1"/>
  <c r="N5" i="45"/>
  <c r="N19" i="3" l="1"/>
  <c r="M19" i="3"/>
  <c r="L19" i="3"/>
  <c r="K19" i="3"/>
  <c r="J19" i="3"/>
  <c r="I19" i="3"/>
  <c r="H19" i="3"/>
  <c r="G19" i="3"/>
  <c r="F19" i="3"/>
  <c r="E19" i="3"/>
  <c r="D19" i="3"/>
  <c r="C19" i="3"/>
  <c r="H20" i="3"/>
  <c r="G20" i="3"/>
  <c r="F20" i="3"/>
  <c r="E20" i="3"/>
  <c r="D20" i="3"/>
  <c r="C20" i="3"/>
  <c r="B20" i="3"/>
  <c r="A20" i="3"/>
  <c r="T20" i="3" s="1"/>
  <c r="N20" i="3"/>
  <c r="M20" i="3"/>
  <c r="L20" i="3"/>
  <c r="K20" i="3"/>
  <c r="J20" i="3"/>
  <c r="I20" i="3"/>
  <c r="O19" i="3" l="1"/>
  <c r="U19" i="3" s="1"/>
  <c r="M11" i="16" l="1"/>
  <c r="L11" i="16"/>
  <c r="K11" i="16"/>
  <c r="J11" i="16"/>
  <c r="I11" i="16"/>
  <c r="H11" i="16"/>
  <c r="G11" i="16"/>
  <c r="F11" i="16"/>
  <c r="E11" i="16"/>
  <c r="E6" i="16" s="1"/>
  <c r="E5" i="16" s="1"/>
  <c r="D11" i="16"/>
  <c r="C11" i="16"/>
  <c r="B11" i="16"/>
  <c r="M10" i="16"/>
  <c r="L10" i="16"/>
  <c r="K10" i="16"/>
  <c r="J10" i="16"/>
  <c r="J6" i="16" s="1"/>
  <c r="J5" i="16" s="1"/>
  <c r="I10" i="16"/>
  <c r="H10" i="16"/>
  <c r="G10" i="16"/>
  <c r="F10" i="16"/>
  <c r="E10" i="16"/>
  <c r="D10" i="16"/>
  <c r="C10" i="16"/>
  <c r="B10" i="16"/>
  <c r="M9" i="16"/>
  <c r="L9" i="16"/>
  <c r="K9" i="16"/>
  <c r="J9" i="16"/>
  <c r="J7" i="16" s="1"/>
  <c r="I9" i="16"/>
  <c r="H9" i="16"/>
  <c r="G9" i="16"/>
  <c r="F9" i="16"/>
  <c r="E9" i="16"/>
  <c r="D9" i="16"/>
  <c r="C9" i="16"/>
  <c r="C7" i="16" s="1"/>
  <c r="B9" i="16"/>
  <c r="M8" i="16"/>
  <c r="L8" i="16"/>
  <c r="K8" i="16"/>
  <c r="J8" i="16"/>
  <c r="I8" i="16"/>
  <c r="H8" i="16"/>
  <c r="H6" i="16" s="1"/>
  <c r="H5" i="16" s="1"/>
  <c r="G8" i="16"/>
  <c r="F8" i="16"/>
  <c r="E8" i="16"/>
  <c r="D8" i="16"/>
  <c r="C8" i="16"/>
  <c r="B8" i="16"/>
  <c r="M7" i="16"/>
  <c r="L7" i="16"/>
  <c r="K7" i="16"/>
  <c r="I7" i="16"/>
  <c r="H7" i="16"/>
  <c r="G7" i="16"/>
  <c r="F7" i="16"/>
  <c r="E7" i="16"/>
  <c r="D7" i="16"/>
  <c r="B7" i="16"/>
  <c r="M6" i="16"/>
  <c r="L6" i="16"/>
  <c r="K6" i="16"/>
  <c r="I6" i="16"/>
  <c r="G6" i="16"/>
  <c r="G5" i="16" s="1"/>
  <c r="F6" i="16"/>
  <c r="D6" i="16"/>
  <c r="B6" i="16"/>
  <c r="M5" i="16"/>
  <c r="L5" i="16"/>
  <c r="K5" i="16"/>
  <c r="I5" i="16"/>
  <c r="F5" i="16"/>
  <c r="D5" i="16"/>
  <c r="B5" i="16"/>
  <c r="P12" i="18"/>
  <c r="C6" i="16" l="1"/>
  <c r="C5" i="16" s="1"/>
  <c r="B6" i="18" l="1"/>
  <c r="B38" i="18" l="1"/>
  <c r="B21" i="18"/>
  <c r="B39" i="3" l="1"/>
  <c r="A39" i="3"/>
  <c r="T39" i="3" s="1"/>
  <c r="B38" i="3"/>
  <c r="A38" i="3"/>
  <c r="T38" i="3" s="1"/>
  <c r="B37" i="3"/>
  <c r="A37" i="3"/>
  <c r="T37" i="3" s="1"/>
  <c r="B36" i="3"/>
  <c r="A36" i="3"/>
  <c r="T36" i="3" s="1"/>
  <c r="B35" i="3"/>
  <c r="A35" i="3"/>
  <c r="T35" i="3" s="1"/>
  <c r="B34" i="3"/>
  <c r="A34" i="3"/>
  <c r="T34" i="3" s="1"/>
  <c r="B39" i="39"/>
  <c r="B38" i="39"/>
  <c r="B7" i="39" s="1"/>
  <c r="M35" i="39"/>
  <c r="L35" i="39"/>
  <c r="K35" i="39"/>
  <c r="J35" i="39"/>
  <c r="I35" i="39"/>
  <c r="H35" i="39"/>
  <c r="G35" i="39"/>
  <c r="F35" i="39"/>
  <c r="E35" i="39"/>
  <c r="D35" i="39"/>
  <c r="C35" i="39"/>
  <c r="B35" i="39"/>
  <c r="M33" i="39"/>
  <c r="L33" i="39"/>
  <c r="L9" i="39" s="1"/>
  <c r="K33" i="39"/>
  <c r="J33" i="39"/>
  <c r="I33" i="39"/>
  <c r="H33" i="39"/>
  <c r="H9" i="39" s="1"/>
  <c r="G33" i="39"/>
  <c r="F33" i="39"/>
  <c r="F9" i="39" s="1"/>
  <c r="E33" i="39"/>
  <c r="D33" i="39"/>
  <c r="D9" i="39" s="1"/>
  <c r="C33" i="39"/>
  <c r="M31" i="39"/>
  <c r="L31" i="39"/>
  <c r="K31" i="39"/>
  <c r="K20" i="39" s="1"/>
  <c r="J31" i="39"/>
  <c r="I31" i="39"/>
  <c r="H31" i="39"/>
  <c r="G31" i="39"/>
  <c r="G20" i="39" s="1"/>
  <c r="G10" i="39" s="1"/>
  <c r="F31" i="39"/>
  <c r="E31" i="39"/>
  <c r="D31" i="39"/>
  <c r="C31" i="39"/>
  <c r="C20" i="39" s="1"/>
  <c r="M28" i="39"/>
  <c r="L28" i="39"/>
  <c r="K28" i="39"/>
  <c r="J28" i="39"/>
  <c r="J20" i="39" s="1"/>
  <c r="J10" i="39" s="1"/>
  <c r="I28" i="39"/>
  <c r="H28" i="39"/>
  <c r="H20" i="39" s="1"/>
  <c r="H10" i="39" s="1"/>
  <c r="G28" i="39"/>
  <c r="F28" i="39"/>
  <c r="F20" i="39" s="1"/>
  <c r="E28" i="39"/>
  <c r="D28" i="39"/>
  <c r="C28" i="39"/>
  <c r="B28" i="39"/>
  <c r="B20" i="39" s="1"/>
  <c r="B10" i="39" s="1"/>
  <c r="M26" i="39"/>
  <c r="L26" i="39"/>
  <c r="K26" i="39"/>
  <c r="J26" i="39"/>
  <c r="I26" i="39"/>
  <c r="H26" i="39"/>
  <c r="G26" i="39"/>
  <c r="F26" i="39"/>
  <c r="E26" i="39"/>
  <c r="D26" i="39"/>
  <c r="C26" i="39"/>
  <c r="M22" i="39"/>
  <c r="L22" i="39"/>
  <c r="K22" i="39"/>
  <c r="J22" i="39"/>
  <c r="I22" i="39"/>
  <c r="H22" i="39"/>
  <c r="G22" i="39"/>
  <c r="F22" i="39"/>
  <c r="E22" i="39"/>
  <c r="D22" i="39"/>
  <c r="C22" i="39"/>
  <c r="B22" i="39"/>
  <c r="M21" i="39"/>
  <c r="M9" i="39" s="1"/>
  <c r="L21" i="39"/>
  <c r="K21" i="39"/>
  <c r="J21" i="39"/>
  <c r="I21" i="39"/>
  <c r="H21" i="39"/>
  <c r="G21" i="39"/>
  <c r="F21" i="39"/>
  <c r="E21" i="39"/>
  <c r="E9" i="39" s="1"/>
  <c r="D21" i="39"/>
  <c r="C21" i="39"/>
  <c r="B21" i="39"/>
  <c r="L20" i="39"/>
  <c r="L10" i="39" s="1"/>
  <c r="D20" i="39"/>
  <c r="D10" i="39" s="1"/>
  <c r="M18" i="39"/>
  <c r="L18" i="39"/>
  <c r="K18" i="39"/>
  <c r="J18" i="39"/>
  <c r="I18" i="39"/>
  <c r="H18" i="39"/>
  <c r="G18" i="39"/>
  <c r="F18" i="39"/>
  <c r="E18" i="39"/>
  <c r="D18" i="39"/>
  <c r="C18" i="39"/>
  <c r="B16" i="39"/>
  <c r="B15" i="39"/>
  <c r="M14" i="39"/>
  <c r="M39" i="39" s="1"/>
  <c r="L14" i="39"/>
  <c r="K14" i="39"/>
  <c r="J14" i="39"/>
  <c r="J39" i="39" s="1"/>
  <c r="I14" i="39"/>
  <c r="I39" i="39" s="1"/>
  <c r="H14" i="39"/>
  <c r="G14" i="39"/>
  <c r="F14" i="39"/>
  <c r="F39" i="39" s="1"/>
  <c r="E14" i="39"/>
  <c r="E39" i="39" s="1"/>
  <c r="D14" i="39"/>
  <c r="C14" i="39"/>
  <c r="M12" i="39"/>
  <c r="M38" i="39" s="1"/>
  <c r="L12" i="39"/>
  <c r="L19" i="39" s="1"/>
  <c r="K12" i="39"/>
  <c r="J12" i="39"/>
  <c r="J19" i="39" s="1"/>
  <c r="I12" i="39"/>
  <c r="H12" i="39"/>
  <c r="H19" i="39" s="1"/>
  <c r="G12" i="39"/>
  <c r="F12" i="39"/>
  <c r="F19" i="39" s="1"/>
  <c r="E12" i="39"/>
  <c r="D12" i="39"/>
  <c r="D19" i="39" s="1"/>
  <c r="C12" i="39"/>
  <c r="J9" i="39"/>
  <c r="I9" i="39"/>
  <c r="B9" i="39"/>
  <c r="B39" i="38"/>
  <c r="B38" i="38"/>
  <c r="M35" i="38"/>
  <c r="L35" i="38"/>
  <c r="K35" i="38"/>
  <c r="J35" i="38"/>
  <c r="I35" i="38"/>
  <c r="H35" i="38"/>
  <c r="G35" i="38"/>
  <c r="F35" i="38"/>
  <c r="E35" i="38"/>
  <c r="D35" i="38"/>
  <c r="C35" i="38"/>
  <c r="B35" i="38"/>
  <c r="M33" i="38"/>
  <c r="L33" i="38"/>
  <c r="L9" i="38" s="1"/>
  <c r="K33" i="38"/>
  <c r="J33" i="38"/>
  <c r="I33" i="38"/>
  <c r="I9" i="38" s="1"/>
  <c r="H33" i="38"/>
  <c r="H9" i="38" s="1"/>
  <c r="G33" i="38"/>
  <c r="F33" i="38"/>
  <c r="F9" i="38" s="1"/>
  <c r="E33" i="38"/>
  <c r="E9" i="38" s="1"/>
  <c r="D33" i="38"/>
  <c r="D9" i="38" s="1"/>
  <c r="C33" i="38"/>
  <c r="M31" i="38"/>
  <c r="L31" i="38"/>
  <c r="L20" i="38" s="1"/>
  <c r="L10" i="38" s="1"/>
  <c r="K31" i="38"/>
  <c r="J31" i="38"/>
  <c r="I31" i="38"/>
  <c r="H31" i="38"/>
  <c r="G31" i="38"/>
  <c r="F31" i="38"/>
  <c r="E31" i="38"/>
  <c r="D31" i="38"/>
  <c r="D20" i="38" s="1"/>
  <c r="D10" i="38" s="1"/>
  <c r="C31" i="38"/>
  <c r="M28" i="38"/>
  <c r="L28" i="38"/>
  <c r="K28" i="38"/>
  <c r="J28" i="38"/>
  <c r="J20" i="38" s="1"/>
  <c r="I28" i="38"/>
  <c r="H28" i="38"/>
  <c r="H20" i="38" s="1"/>
  <c r="H10" i="38" s="1"/>
  <c r="G28" i="38"/>
  <c r="F28" i="38"/>
  <c r="F20" i="38" s="1"/>
  <c r="E28" i="38"/>
  <c r="D28" i="38"/>
  <c r="C28" i="38"/>
  <c r="B28" i="38"/>
  <c r="B20" i="38" s="1"/>
  <c r="M26" i="38"/>
  <c r="L26" i="38"/>
  <c r="K26" i="38"/>
  <c r="J26" i="38"/>
  <c r="I26" i="38"/>
  <c r="H26" i="38"/>
  <c r="G26" i="38"/>
  <c r="F26" i="38"/>
  <c r="E26" i="38"/>
  <c r="D26" i="38"/>
  <c r="C26" i="38"/>
  <c r="M22" i="38"/>
  <c r="L22" i="38"/>
  <c r="K22" i="38"/>
  <c r="J22" i="38"/>
  <c r="I22" i="38"/>
  <c r="H22" i="38"/>
  <c r="G22" i="38"/>
  <c r="F22" i="38"/>
  <c r="E22" i="38"/>
  <c r="D22" i="38"/>
  <c r="C22" i="38"/>
  <c r="B22" i="38"/>
  <c r="M21" i="38"/>
  <c r="L21" i="38"/>
  <c r="K21" i="38"/>
  <c r="J21" i="38"/>
  <c r="I21" i="38"/>
  <c r="H21" i="38"/>
  <c r="G21" i="38"/>
  <c r="F21" i="38"/>
  <c r="E21" i="38"/>
  <c r="D21" i="38"/>
  <c r="C21" i="38"/>
  <c r="B21" i="38"/>
  <c r="M19" i="38"/>
  <c r="E19" i="38"/>
  <c r="B19" i="38"/>
  <c r="B17" i="38" s="1"/>
  <c r="B16" i="38" s="1"/>
  <c r="M18" i="38"/>
  <c r="L18" i="38"/>
  <c r="K18" i="38"/>
  <c r="J18" i="38"/>
  <c r="I18" i="38"/>
  <c r="H18" i="38"/>
  <c r="G18" i="38"/>
  <c r="F18" i="38"/>
  <c r="E18" i="38"/>
  <c r="D18" i="38"/>
  <c r="C18" i="38"/>
  <c r="K15" i="38"/>
  <c r="B15" i="38"/>
  <c r="J15" i="38" s="1"/>
  <c r="M14" i="38"/>
  <c r="M39" i="38" s="1"/>
  <c r="L14" i="38"/>
  <c r="K14" i="38"/>
  <c r="J14" i="38"/>
  <c r="J39" i="38" s="1"/>
  <c r="I14" i="38"/>
  <c r="I39" i="38" s="1"/>
  <c r="H14" i="38"/>
  <c r="G14" i="38"/>
  <c r="F14" i="38"/>
  <c r="F39" i="38" s="1"/>
  <c r="E14" i="38"/>
  <c r="E39" i="38" s="1"/>
  <c r="D14" i="38"/>
  <c r="C14" i="38"/>
  <c r="M12" i="38"/>
  <c r="L12" i="38"/>
  <c r="L19" i="38" s="1"/>
  <c r="K12" i="38"/>
  <c r="J12" i="38"/>
  <c r="I12" i="38"/>
  <c r="I38" i="38" s="1"/>
  <c r="H12" i="38"/>
  <c r="H19" i="38" s="1"/>
  <c r="G12" i="38"/>
  <c r="F12" i="38"/>
  <c r="E12" i="38"/>
  <c r="D12" i="38"/>
  <c r="D19" i="38" s="1"/>
  <c r="C12" i="38"/>
  <c r="M9" i="38"/>
  <c r="J9" i="38"/>
  <c r="B39" i="37"/>
  <c r="B38" i="37"/>
  <c r="M35" i="37"/>
  <c r="L35" i="37"/>
  <c r="K35" i="37"/>
  <c r="J35" i="37"/>
  <c r="I35" i="37"/>
  <c r="H35" i="37"/>
  <c r="G35" i="37"/>
  <c r="F35" i="37"/>
  <c r="E35" i="37"/>
  <c r="D35" i="37"/>
  <c r="C35" i="37"/>
  <c r="B35" i="37"/>
  <c r="M33" i="37"/>
  <c r="M9" i="37" s="1"/>
  <c r="L33" i="37"/>
  <c r="L9" i="37" s="1"/>
  <c r="K33" i="37"/>
  <c r="J33" i="37"/>
  <c r="I33" i="37"/>
  <c r="I9" i="37" s="1"/>
  <c r="H33" i="37"/>
  <c r="G33" i="37"/>
  <c r="F33" i="37"/>
  <c r="E33" i="37"/>
  <c r="E9" i="37" s="1"/>
  <c r="D33" i="37"/>
  <c r="D9" i="37" s="1"/>
  <c r="C33" i="37"/>
  <c r="M31" i="37"/>
  <c r="M20" i="37" s="1"/>
  <c r="M10" i="37" s="1"/>
  <c r="L31" i="37"/>
  <c r="L20" i="37" s="1"/>
  <c r="L10" i="37" s="1"/>
  <c r="K31" i="37"/>
  <c r="J31" i="37"/>
  <c r="I31" i="37"/>
  <c r="H31" i="37"/>
  <c r="G31" i="37"/>
  <c r="F31" i="37"/>
  <c r="E31" i="37"/>
  <c r="E20" i="37" s="1"/>
  <c r="E10" i="37" s="1"/>
  <c r="D31" i="37"/>
  <c r="D20" i="37" s="1"/>
  <c r="D10" i="37" s="1"/>
  <c r="C31" i="37"/>
  <c r="M28" i="37"/>
  <c r="L28" i="37"/>
  <c r="K28" i="37"/>
  <c r="K20" i="37" s="1"/>
  <c r="J28" i="37"/>
  <c r="J20" i="37" s="1"/>
  <c r="J10" i="37" s="1"/>
  <c r="I28" i="37"/>
  <c r="H28" i="37"/>
  <c r="G28" i="37"/>
  <c r="G20" i="37" s="1"/>
  <c r="G10" i="37" s="1"/>
  <c r="F28" i="37"/>
  <c r="E28" i="37"/>
  <c r="D28" i="37"/>
  <c r="C28" i="37"/>
  <c r="C20" i="37" s="1"/>
  <c r="B28" i="37"/>
  <c r="B20" i="37" s="1"/>
  <c r="B10" i="37" s="1"/>
  <c r="M26" i="37"/>
  <c r="L26" i="37"/>
  <c r="K26" i="37"/>
  <c r="J26" i="37"/>
  <c r="I26" i="37"/>
  <c r="H26" i="37"/>
  <c r="G26" i="37"/>
  <c r="F26" i="37"/>
  <c r="E26" i="37"/>
  <c r="D26" i="37"/>
  <c r="C26" i="37"/>
  <c r="M22" i="37"/>
  <c r="L22" i="37"/>
  <c r="K22" i="37"/>
  <c r="J22" i="37"/>
  <c r="I22" i="37"/>
  <c r="H22" i="37"/>
  <c r="G22" i="37"/>
  <c r="F22" i="37"/>
  <c r="E22" i="37"/>
  <c r="D22" i="37"/>
  <c r="C22" i="37"/>
  <c r="B22" i="37"/>
  <c r="M21" i="37"/>
  <c r="L21" i="37"/>
  <c r="K21" i="37"/>
  <c r="K9" i="37" s="1"/>
  <c r="J21" i="37"/>
  <c r="J9" i="37" s="1"/>
  <c r="I21" i="37"/>
  <c r="H21" i="37"/>
  <c r="G21" i="37"/>
  <c r="F21" i="37"/>
  <c r="F9" i="37" s="1"/>
  <c r="E21" i="37"/>
  <c r="D21" i="37"/>
  <c r="C21" i="37"/>
  <c r="B21" i="37"/>
  <c r="B9" i="37" s="1"/>
  <c r="I20" i="37"/>
  <c r="F20" i="37"/>
  <c r="F19" i="37"/>
  <c r="B19" i="37"/>
  <c r="B17" i="37" s="1"/>
  <c r="M18" i="37"/>
  <c r="L18" i="37"/>
  <c r="K18" i="37"/>
  <c r="J18" i="37"/>
  <c r="I18" i="37"/>
  <c r="H18" i="37"/>
  <c r="G18" i="37"/>
  <c r="F18" i="37"/>
  <c r="E18" i="37"/>
  <c r="D18" i="37"/>
  <c r="C18" i="37"/>
  <c r="B15" i="37"/>
  <c r="L15" i="37" s="1"/>
  <c r="M14" i="37"/>
  <c r="L14" i="37"/>
  <c r="L39" i="37" s="1"/>
  <c r="K14" i="37"/>
  <c r="K39" i="37" s="1"/>
  <c r="J14" i="37"/>
  <c r="J39" i="37" s="1"/>
  <c r="I14" i="37"/>
  <c r="I39" i="37" s="1"/>
  <c r="H14" i="37"/>
  <c r="H39" i="37" s="1"/>
  <c r="G14" i="37"/>
  <c r="G39" i="37" s="1"/>
  <c r="F14" i="37"/>
  <c r="F39" i="37" s="1"/>
  <c r="E14" i="37"/>
  <c r="E39" i="37" s="1"/>
  <c r="D14" i="37"/>
  <c r="D39" i="37" s="1"/>
  <c r="C14" i="37"/>
  <c r="C39" i="37" s="1"/>
  <c r="M12" i="37"/>
  <c r="M19" i="37" s="1"/>
  <c r="M17" i="37" s="1"/>
  <c r="M16" i="37" s="1"/>
  <c r="L12" i="37"/>
  <c r="K12" i="37"/>
  <c r="J12" i="37"/>
  <c r="J19" i="37" s="1"/>
  <c r="I12" i="37"/>
  <c r="I19" i="37" s="1"/>
  <c r="I17" i="37" s="1"/>
  <c r="I16" i="37" s="1"/>
  <c r="H12" i="37"/>
  <c r="G12" i="37"/>
  <c r="F12" i="37"/>
  <c r="E12" i="37"/>
  <c r="E19" i="37" s="1"/>
  <c r="E17" i="37" s="1"/>
  <c r="E16" i="37" s="1"/>
  <c r="D12" i="37"/>
  <c r="C12" i="37"/>
  <c r="I10" i="37"/>
  <c r="H9" i="37"/>
  <c r="G9" i="37"/>
  <c r="C9" i="37"/>
  <c r="B39" i="36"/>
  <c r="B38" i="36" s="1"/>
  <c r="M35" i="36"/>
  <c r="L35" i="36"/>
  <c r="K35" i="36"/>
  <c r="J35" i="36"/>
  <c r="I35" i="36"/>
  <c r="H35" i="36"/>
  <c r="G35" i="36"/>
  <c r="F35" i="36"/>
  <c r="E35" i="36"/>
  <c r="D35" i="36"/>
  <c r="C35" i="36"/>
  <c r="B35" i="36"/>
  <c r="M33" i="36"/>
  <c r="L33" i="36"/>
  <c r="L9" i="36" s="1"/>
  <c r="K33" i="36"/>
  <c r="J33" i="36"/>
  <c r="J9" i="36" s="1"/>
  <c r="I33" i="36"/>
  <c r="H33" i="36"/>
  <c r="G33" i="36"/>
  <c r="F33" i="36"/>
  <c r="E33" i="36"/>
  <c r="D33" i="36"/>
  <c r="D9" i="36" s="1"/>
  <c r="C33" i="36"/>
  <c r="M31" i="36"/>
  <c r="L31" i="36"/>
  <c r="K31" i="36"/>
  <c r="K20" i="36" s="1"/>
  <c r="J31" i="36"/>
  <c r="I31" i="36"/>
  <c r="H31" i="36"/>
  <c r="G31" i="36"/>
  <c r="G20" i="36" s="1"/>
  <c r="G10" i="36" s="1"/>
  <c r="F31" i="36"/>
  <c r="E31" i="36"/>
  <c r="D31" i="36"/>
  <c r="C31" i="36"/>
  <c r="C20" i="36" s="1"/>
  <c r="M28" i="36"/>
  <c r="M20" i="36" s="1"/>
  <c r="M10" i="36" s="1"/>
  <c r="L28" i="36"/>
  <c r="K28" i="36"/>
  <c r="J28" i="36"/>
  <c r="J20" i="36" s="1"/>
  <c r="J10" i="36" s="1"/>
  <c r="I28" i="36"/>
  <c r="I20" i="36" s="1"/>
  <c r="I10" i="36" s="1"/>
  <c r="H28" i="36"/>
  <c r="H20" i="36" s="1"/>
  <c r="H10" i="36" s="1"/>
  <c r="G28" i="36"/>
  <c r="F28" i="36"/>
  <c r="E28" i="36"/>
  <c r="D28" i="36"/>
  <c r="D20" i="36" s="1"/>
  <c r="C28" i="36"/>
  <c r="B28" i="36"/>
  <c r="B20" i="36" s="1"/>
  <c r="B10" i="36" s="1"/>
  <c r="M26" i="36"/>
  <c r="L26" i="36"/>
  <c r="K26" i="36"/>
  <c r="J26" i="36"/>
  <c r="I26" i="36"/>
  <c r="H26" i="36"/>
  <c r="G26" i="36"/>
  <c r="F26" i="36"/>
  <c r="E26" i="36"/>
  <c r="D26" i="36"/>
  <c r="C26" i="36"/>
  <c r="M22" i="36"/>
  <c r="L22" i="36"/>
  <c r="K22" i="36"/>
  <c r="J22" i="36"/>
  <c r="I22" i="36"/>
  <c r="H22" i="36"/>
  <c r="G22" i="36"/>
  <c r="F22" i="36"/>
  <c r="E22" i="36"/>
  <c r="D22" i="36"/>
  <c r="C22" i="36"/>
  <c r="B22" i="36"/>
  <c r="M21" i="36"/>
  <c r="M9" i="36" s="1"/>
  <c r="L21" i="36"/>
  <c r="K21" i="36"/>
  <c r="J21" i="36"/>
  <c r="I21" i="36"/>
  <c r="I9" i="36" s="1"/>
  <c r="H21" i="36"/>
  <c r="G21" i="36"/>
  <c r="F21" i="36"/>
  <c r="E21" i="36"/>
  <c r="E9" i="36" s="1"/>
  <c r="D21" i="36"/>
  <c r="C21" i="36"/>
  <c r="B21" i="36"/>
  <c r="L20" i="36"/>
  <c r="L10" i="36" s="1"/>
  <c r="E20" i="36"/>
  <c r="M19" i="36"/>
  <c r="B19" i="36"/>
  <c r="M18" i="36"/>
  <c r="L18" i="36"/>
  <c r="K18" i="36"/>
  <c r="J18" i="36"/>
  <c r="I18" i="36"/>
  <c r="H18" i="36"/>
  <c r="G18" i="36"/>
  <c r="F18" i="36"/>
  <c r="E18" i="36"/>
  <c r="D18" i="36"/>
  <c r="C18" i="36"/>
  <c r="B17" i="36"/>
  <c r="B16" i="36"/>
  <c r="B15" i="36"/>
  <c r="M15" i="36" s="1"/>
  <c r="M14" i="36"/>
  <c r="M39" i="36" s="1"/>
  <c r="L14" i="36"/>
  <c r="K14" i="36"/>
  <c r="K39" i="36" s="1"/>
  <c r="J14" i="36"/>
  <c r="I14" i="36"/>
  <c r="I39" i="36" s="1"/>
  <c r="H14" i="36"/>
  <c r="G14" i="36"/>
  <c r="G39" i="36" s="1"/>
  <c r="F14" i="36"/>
  <c r="E14" i="36"/>
  <c r="E39" i="36" s="1"/>
  <c r="D14" i="36"/>
  <c r="C14" i="36"/>
  <c r="C39" i="36" s="1"/>
  <c r="M12" i="36"/>
  <c r="L12" i="36"/>
  <c r="L19" i="36" s="1"/>
  <c r="K12" i="36"/>
  <c r="J12" i="36"/>
  <c r="J19" i="36" s="1"/>
  <c r="I12" i="36"/>
  <c r="I19" i="36" s="1"/>
  <c r="H12" i="36"/>
  <c r="H19" i="36" s="1"/>
  <c r="H17" i="36" s="1"/>
  <c r="H16" i="36" s="1"/>
  <c r="G12" i="36"/>
  <c r="F12" i="36"/>
  <c r="F19" i="36" s="1"/>
  <c r="F17" i="36" s="1"/>
  <c r="F16" i="36" s="1"/>
  <c r="E12" i="36"/>
  <c r="E19" i="36" s="1"/>
  <c r="D12" i="36"/>
  <c r="D19" i="36" s="1"/>
  <c r="C12" i="36"/>
  <c r="H9" i="36"/>
  <c r="F9" i="36"/>
  <c r="B9" i="36"/>
  <c r="B39" i="35"/>
  <c r="B38" i="35"/>
  <c r="M35" i="35"/>
  <c r="L35" i="35"/>
  <c r="K35" i="35"/>
  <c r="J35" i="35"/>
  <c r="I35" i="35"/>
  <c r="H35" i="35"/>
  <c r="G35" i="35"/>
  <c r="F35" i="35"/>
  <c r="E35" i="35"/>
  <c r="D35" i="35"/>
  <c r="C35" i="35"/>
  <c r="B35" i="35"/>
  <c r="B7" i="35" s="1"/>
  <c r="M33" i="35"/>
  <c r="L33" i="35"/>
  <c r="K33" i="35"/>
  <c r="J33" i="35"/>
  <c r="J9" i="35" s="1"/>
  <c r="I33" i="35"/>
  <c r="H33" i="35"/>
  <c r="G33" i="35"/>
  <c r="F33" i="35"/>
  <c r="F9" i="35" s="1"/>
  <c r="E33" i="35"/>
  <c r="D33" i="35"/>
  <c r="C33" i="35"/>
  <c r="M31" i="35"/>
  <c r="L31" i="35"/>
  <c r="K31" i="35"/>
  <c r="J31" i="35"/>
  <c r="I31" i="35"/>
  <c r="H31" i="35"/>
  <c r="G31" i="35"/>
  <c r="F31" i="35"/>
  <c r="E31" i="35"/>
  <c r="D31" i="35"/>
  <c r="C31" i="35"/>
  <c r="M28" i="35"/>
  <c r="M20" i="35" s="1"/>
  <c r="M10" i="35" s="1"/>
  <c r="L28" i="35"/>
  <c r="L20" i="35" s="1"/>
  <c r="L10" i="35" s="1"/>
  <c r="K28" i="35"/>
  <c r="J28" i="35"/>
  <c r="I28" i="35"/>
  <c r="H28" i="35"/>
  <c r="H20" i="35" s="1"/>
  <c r="G28" i="35"/>
  <c r="G20" i="35" s="1"/>
  <c r="G10" i="35" s="1"/>
  <c r="F28" i="35"/>
  <c r="E28" i="35"/>
  <c r="E20" i="35" s="1"/>
  <c r="E10" i="35" s="1"/>
  <c r="D28" i="35"/>
  <c r="D20" i="35" s="1"/>
  <c r="D10" i="35" s="1"/>
  <c r="C28" i="35"/>
  <c r="C20" i="35" s="1"/>
  <c r="C10" i="35" s="1"/>
  <c r="B28" i="35"/>
  <c r="B20" i="35" s="1"/>
  <c r="M26" i="35"/>
  <c r="L26" i="35"/>
  <c r="K26" i="35"/>
  <c r="J26" i="35"/>
  <c r="I26" i="35"/>
  <c r="H26" i="35"/>
  <c r="G26" i="35"/>
  <c r="F26" i="35"/>
  <c r="E26" i="35"/>
  <c r="D26" i="35"/>
  <c r="C26" i="35"/>
  <c r="M22" i="35"/>
  <c r="L22" i="35"/>
  <c r="K22" i="35"/>
  <c r="J22" i="35"/>
  <c r="I22" i="35"/>
  <c r="H22" i="35"/>
  <c r="G22" i="35"/>
  <c r="F22" i="35"/>
  <c r="E22" i="35"/>
  <c r="D22" i="35"/>
  <c r="C22" i="35"/>
  <c r="B22" i="35"/>
  <c r="M21" i="35"/>
  <c r="L21" i="35"/>
  <c r="K21" i="35"/>
  <c r="K9" i="35" s="1"/>
  <c r="J21" i="35"/>
  <c r="I21" i="35"/>
  <c r="H21" i="35"/>
  <c r="H9" i="35" s="1"/>
  <c r="G21" i="35"/>
  <c r="G9" i="35" s="1"/>
  <c r="F21" i="35"/>
  <c r="E21" i="35"/>
  <c r="D21" i="35"/>
  <c r="C21" i="35"/>
  <c r="C9" i="35" s="1"/>
  <c r="B21" i="35"/>
  <c r="B9" i="35" s="1"/>
  <c r="K20" i="35"/>
  <c r="I20" i="35"/>
  <c r="I10" i="35" s="1"/>
  <c r="B19" i="35"/>
  <c r="M18" i="35"/>
  <c r="L18" i="35"/>
  <c r="K18" i="35"/>
  <c r="J18" i="35"/>
  <c r="I18" i="35"/>
  <c r="H18" i="35"/>
  <c r="G18" i="35"/>
  <c r="F18" i="35"/>
  <c r="E18" i="35"/>
  <c r="D18" i="35"/>
  <c r="C18" i="35"/>
  <c r="B17" i="35"/>
  <c r="B16" i="35" s="1"/>
  <c r="B15" i="35"/>
  <c r="M15" i="35" s="1"/>
  <c r="M14" i="35"/>
  <c r="M39" i="35" s="1"/>
  <c r="L14" i="35"/>
  <c r="K14" i="35"/>
  <c r="K39" i="35" s="1"/>
  <c r="J14" i="35"/>
  <c r="I14" i="35"/>
  <c r="I39" i="35" s="1"/>
  <c r="H14" i="35"/>
  <c r="G14" i="35"/>
  <c r="G39" i="35" s="1"/>
  <c r="F14" i="35"/>
  <c r="E14" i="35"/>
  <c r="E39" i="35" s="1"/>
  <c r="D14" i="35"/>
  <c r="C14" i="35"/>
  <c r="C39" i="35" s="1"/>
  <c r="M12" i="35"/>
  <c r="L12" i="35"/>
  <c r="L19" i="35" s="1"/>
  <c r="L17" i="35" s="1"/>
  <c r="L16" i="35" s="1"/>
  <c r="K12" i="35"/>
  <c r="J12" i="35"/>
  <c r="J19" i="35" s="1"/>
  <c r="I12" i="35"/>
  <c r="H12" i="35"/>
  <c r="H19" i="35" s="1"/>
  <c r="H17" i="35" s="1"/>
  <c r="H16" i="35" s="1"/>
  <c r="G12" i="35"/>
  <c r="F12" i="35"/>
  <c r="F19" i="35" s="1"/>
  <c r="E12" i="35"/>
  <c r="D12" i="35"/>
  <c r="D19" i="35" s="1"/>
  <c r="D17" i="35" s="1"/>
  <c r="D16" i="35" s="1"/>
  <c r="C12" i="35"/>
  <c r="L9" i="35"/>
  <c r="D9" i="35"/>
  <c r="B39" i="34"/>
  <c r="B38" i="34" s="1"/>
  <c r="M35" i="34"/>
  <c r="L35" i="34"/>
  <c r="K35" i="34"/>
  <c r="J35" i="34"/>
  <c r="I35" i="34"/>
  <c r="H35" i="34"/>
  <c r="G35" i="34"/>
  <c r="F35" i="34"/>
  <c r="E35" i="34"/>
  <c r="D35" i="34"/>
  <c r="C35" i="34"/>
  <c r="B35" i="34"/>
  <c r="M33" i="34"/>
  <c r="L33" i="34"/>
  <c r="L9" i="34" s="1"/>
  <c r="K33" i="34"/>
  <c r="K9" i="34" s="1"/>
  <c r="J33" i="34"/>
  <c r="I33" i="34"/>
  <c r="H33" i="34"/>
  <c r="G33" i="34"/>
  <c r="F33" i="34"/>
  <c r="E33" i="34"/>
  <c r="D33" i="34"/>
  <c r="D9" i="34" s="1"/>
  <c r="C33" i="34"/>
  <c r="C9" i="34" s="1"/>
  <c r="M31" i="34"/>
  <c r="L31" i="34"/>
  <c r="K31" i="34"/>
  <c r="J31" i="34"/>
  <c r="I31" i="34"/>
  <c r="H31" i="34"/>
  <c r="G31" i="34"/>
  <c r="F31" i="34"/>
  <c r="F20" i="34" s="1"/>
  <c r="F10" i="34" s="1"/>
  <c r="E31" i="34"/>
  <c r="D31" i="34"/>
  <c r="C31" i="34"/>
  <c r="M28" i="34"/>
  <c r="L28" i="34"/>
  <c r="L20" i="34" s="1"/>
  <c r="K28" i="34"/>
  <c r="J28" i="34"/>
  <c r="J20" i="34" s="1"/>
  <c r="J10" i="34" s="1"/>
  <c r="I28" i="34"/>
  <c r="H28" i="34"/>
  <c r="H20" i="34" s="1"/>
  <c r="G28" i="34"/>
  <c r="F28" i="34"/>
  <c r="E28" i="34"/>
  <c r="D28" i="34"/>
  <c r="D20" i="34" s="1"/>
  <c r="C28" i="34"/>
  <c r="B28" i="34"/>
  <c r="B20" i="34" s="1"/>
  <c r="B10" i="34" s="1"/>
  <c r="M26" i="34"/>
  <c r="L26" i="34"/>
  <c r="K26" i="34"/>
  <c r="J26" i="34"/>
  <c r="I26" i="34"/>
  <c r="H26" i="34"/>
  <c r="G26" i="34"/>
  <c r="F26" i="34"/>
  <c r="E26" i="34"/>
  <c r="D26" i="34"/>
  <c r="C26" i="34"/>
  <c r="M22" i="34"/>
  <c r="L22" i="34"/>
  <c r="K22" i="34"/>
  <c r="J22" i="34"/>
  <c r="I22" i="34"/>
  <c r="H22" i="34"/>
  <c r="G22" i="34"/>
  <c r="F22" i="34"/>
  <c r="E22" i="34"/>
  <c r="D22" i="34"/>
  <c r="C22" i="34"/>
  <c r="B22" i="34"/>
  <c r="M21" i="34"/>
  <c r="L21" i="34"/>
  <c r="K21" i="34"/>
  <c r="J21" i="34"/>
  <c r="I21" i="34"/>
  <c r="H21" i="34"/>
  <c r="H9" i="34" s="1"/>
  <c r="G21" i="34"/>
  <c r="F21" i="34"/>
  <c r="E21" i="34"/>
  <c r="D21" i="34"/>
  <c r="C21" i="34"/>
  <c r="B21" i="34"/>
  <c r="B9" i="34" s="1"/>
  <c r="J19" i="34"/>
  <c r="G19" i="34"/>
  <c r="B19" i="34"/>
  <c r="B17" i="34" s="1"/>
  <c r="B16" i="34" s="1"/>
  <c r="M18" i="34"/>
  <c r="L18" i="34"/>
  <c r="K18" i="34"/>
  <c r="J18" i="34"/>
  <c r="J17" i="34" s="1"/>
  <c r="J16" i="34" s="1"/>
  <c r="I18" i="34"/>
  <c r="H18" i="34"/>
  <c r="G18" i="34"/>
  <c r="F18" i="34"/>
  <c r="E18" i="34"/>
  <c r="D18" i="34"/>
  <c r="C18" i="34"/>
  <c r="M15" i="34"/>
  <c r="I15" i="34"/>
  <c r="E15" i="34"/>
  <c r="B15" i="34"/>
  <c r="L15" i="34" s="1"/>
  <c r="M14" i="34"/>
  <c r="M39" i="34" s="1"/>
  <c r="M38" i="34" s="1"/>
  <c r="L14" i="34"/>
  <c r="L39" i="34" s="1"/>
  <c r="K14" i="34"/>
  <c r="K39" i="34" s="1"/>
  <c r="J14" i="34"/>
  <c r="I14" i="34"/>
  <c r="I39" i="34" s="1"/>
  <c r="I38" i="34" s="1"/>
  <c r="H14" i="34"/>
  <c r="H39" i="34" s="1"/>
  <c r="G14" i="34"/>
  <c r="G39" i="34" s="1"/>
  <c r="F14" i="34"/>
  <c r="E14" i="34"/>
  <c r="D14" i="34"/>
  <c r="D39" i="34" s="1"/>
  <c r="C14" i="34"/>
  <c r="C39" i="34" s="1"/>
  <c r="M12" i="34"/>
  <c r="M19" i="34" s="1"/>
  <c r="L12" i="34"/>
  <c r="K12" i="34"/>
  <c r="K38" i="34" s="1"/>
  <c r="J12" i="34"/>
  <c r="I12" i="34"/>
  <c r="I19" i="34" s="1"/>
  <c r="H12" i="34"/>
  <c r="G12" i="34"/>
  <c r="G38" i="34" s="1"/>
  <c r="F12" i="34"/>
  <c r="F19" i="34" s="1"/>
  <c r="E12" i="34"/>
  <c r="E19" i="34" s="1"/>
  <c r="D12" i="34"/>
  <c r="C12" i="34"/>
  <c r="C38" i="34" s="1"/>
  <c r="G9" i="34"/>
  <c r="I38" i="39" l="1"/>
  <c r="M15" i="39"/>
  <c r="B13" i="39"/>
  <c r="B8" i="39" s="1"/>
  <c r="D15" i="39"/>
  <c r="K15" i="39"/>
  <c r="E38" i="39"/>
  <c r="E7" i="39" s="1"/>
  <c r="K10" i="35"/>
  <c r="M13" i="36"/>
  <c r="M11" i="36" s="1"/>
  <c r="E17" i="36"/>
  <c r="E16" i="36" s="1"/>
  <c r="M17" i="36"/>
  <c r="M16" i="36" s="1"/>
  <c r="F10" i="37"/>
  <c r="C10" i="37"/>
  <c r="K10" i="37"/>
  <c r="H20" i="37"/>
  <c r="H10" i="37" s="1"/>
  <c r="B9" i="38"/>
  <c r="B7" i="38" s="1"/>
  <c r="E15" i="38"/>
  <c r="D17" i="38"/>
  <c r="D16" i="38" s="1"/>
  <c r="L17" i="38"/>
  <c r="L16" i="38" s="1"/>
  <c r="H10" i="34"/>
  <c r="E20" i="34"/>
  <c r="E10" i="34" s="1"/>
  <c r="M20" i="34"/>
  <c r="M10" i="34" s="1"/>
  <c r="J17" i="35"/>
  <c r="J16" i="35" s="1"/>
  <c r="D17" i="36"/>
  <c r="D16" i="36" s="1"/>
  <c r="L17" i="36"/>
  <c r="L16" i="36" s="1"/>
  <c r="L15" i="36"/>
  <c r="C9" i="36"/>
  <c r="K9" i="36"/>
  <c r="E38" i="37"/>
  <c r="F17" i="37"/>
  <c r="F16" i="37" s="1"/>
  <c r="I15" i="38"/>
  <c r="F10" i="38"/>
  <c r="C20" i="38"/>
  <c r="C10" i="38" s="1"/>
  <c r="K20" i="38"/>
  <c r="K10" i="38" s="1"/>
  <c r="F10" i="39"/>
  <c r="C10" i="39"/>
  <c r="K10" i="39"/>
  <c r="H17" i="38"/>
  <c r="H16" i="38" s="1"/>
  <c r="L15" i="39"/>
  <c r="H17" i="39"/>
  <c r="H16" i="39" s="1"/>
  <c r="E19" i="39"/>
  <c r="E17" i="39" s="1"/>
  <c r="E15" i="37"/>
  <c r="E13" i="37" s="1"/>
  <c r="I17" i="36"/>
  <c r="I16" i="36" s="1"/>
  <c r="E10" i="36"/>
  <c r="E17" i="34"/>
  <c r="E16" i="34" s="1"/>
  <c r="M17" i="34"/>
  <c r="M16" i="34" s="1"/>
  <c r="K17" i="34"/>
  <c r="K16" i="34" s="1"/>
  <c r="K19" i="34"/>
  <c r="F9" i="34"/>
  <c r="C20" i="34"/>
  <c r="C10" i="34" s="1"/>
  <c r="K20" i="34"/>
  <c r="K10" i="34" s="1"/>
  <c r="E9" i="34"/>
  <c r="M9" i="34"/>
  <c r="E38" i="35"/>
  <c r="M38" i="35"/>
  <c r="M7" i="35" s="1"/>
  <c r="I9" i="35"/>
  <c r="F20" i="35"/>
  <c r="F10" i="35" s="1"/>
  <c r="C38" i="37"/>
  <c r="C7" i="37" s="1"/>
  <c r="K38" i="37"/>
  <c r="K7" i="37" s="1"/>
  <c r="I15" i="37"/>
  <c r="C15" i="38"/>
  <c r="M15" i="38"/>
  <c r="I19" i="38"/>
  <c r="I17" i="38" s="1"/>
  <c r="I20" i="38"/>
  <c r="I10" i="38" s="1"/>
  <c r="C9" i="38"/>
  <c r="K9" i="38"/>
  <c r="C15" i="39"/>
  <c r="I19" i="39"/>
  <c r="I17" i="39" s="1"/>
  <c r="I16" i="39" s="1"/>
  <c r="I20" i="39"/>
  <c r="I10" i="39" s="1"/>
  <c r="C9" i="39"/>
  <c r="K9" i="39"/>
  <c r="L15" i="38"/>
  <c r="L13" i="38" s="1"/>
  <c r="D10" i="34"/>
  <c r="L10" i="34"/>
  <c r="I20" i="34"/>
  <c r="I10" i="34" s="1"/>
  <c r="F17" i="35"/>
  <c r="F16" i="35" s="1"/>
  <c r="G9" i="36"/>
  <c r="D10" i="36"/>
  <c r="I38" i="37"/>
  <c r="M15" i="37"/>
  <c r="J17" i="37"/>
  <c r="J16" i="37" s="1"/>
  <c r="D15" i="38"/>
  <c r="D13" i="38" s="1"/>
  <c r="B10" i="38"/>
  <c r="J10" i="38"/>
  <c r="G20" i="38"/>
  <c r="G10" i="38" s="1"/>
  <c r="H10" i="35"/>
  <c r="M7" i="39"/>
  <c r="E15" i="39"/>
  <c r="D17" i="39"/>
  <c r="D16" i="39" s="1"/>
  <c r="L17" i="39"/>
  <c r="L16" i="39" s="1"/>
  <c r="M19" i="39"/>
  <c r="M17" i="39" s="1"/>
  <c r="M16" i="39" s="1"/>
  <c r="M7" i="34"/>
  <c r="J17" i="36"/>
  <c r="J16" i="36" s="1"/>
  <c r="D15" i="36"/>
  <c r="C10" i="36"/>
  <c r="E38" i="38"/>
  <c r="E7" i="38" s="1"/>
  <c r="E17" i="38"/>
  <c r="E16" i="38" s="1"/>
  <c r="F17" i="34"/>
  <c r="F16" i="34" s="1"/>
  <c r="F20" i="36"/>
  <c r="F10" i="36" s="1"/>
  <c r="K10" i="36"/>
  <c r="M38" i="38"/>
  <c r="G15" i="38"/>
  <c r="M17" i="38"/>
  <c r="M16" i="38" s="1"/>
  <c r="G15" i="39"/>
  <c r="I17" i="34"/>
  <c r="I16" i="34" s="1"/>
  <c r="G17" i="34"/>
  <c r="G16" i="34" s="1"/>
  <c r="C19" i="34"/>
  <c r="C17" i="34" s="1"/>
  <c r="C16" i="34" s="1"/>
  <c r="J9" i="34"/>
  <c r="G20" i="34"/>
  <c r="G10" i="34" s="1"/>
  <c r="I9" i="34"/>
  <c r="I7" i="34" s="1"/>
  <c r="I38" i="35"/>
  <c r="E9" i="35"/>
  <c r="M9" i="35"/>
  <c r="B10" i="35"/>
  <c r="J20" i="35"/>
  <c r="J10" i="35" s="1"/>
  <c r="B7" i="36"/>
  <c r="H15" i="36"/>
  <c r="G38" i="37"/>
  <c r="G7" i="37" s="1"/>
  <c r="H15" i="38"/>
  <c r="H13" i="38" s="1"/>
  <c r="E20" i="38"/>
  <c r="E10" i="38" s="1"/>
  <c r="M20" i="38"/>
  <c r="M10" i="38" s="1"/>
  <c r="G9" i="38"/>
  <c r="H15" i="39"/>
  <c r="H13" i="39" s="1"/>
  <c r="E20" i="39"/>
  <c r="E10" i="39" s="1"/>
  <c r="M20" i="39"/>
  <c r="M10" i="39" s="1"/>
  <c r="G9" i="39"/>
  <c r="C7" i="34"/>
  <c r="G7" i="34"/>
  <c r="K7" i="34"/>
  <c r="I7" i="39"/>
  <c r="I7" i="38"/>
  <c r="M7" i="38"/>
  <c r="F17" i="39"/>
  <c r="F16" i="39" s="1"/>
  <c r="J17" i="39"/>
  <c r="J16" i="39" s="1"/>
  <c r="C39" i="39"/>
  <c r="C38" i="39" s="1"/>
  <c r="C7" i="39" s="1"/>
  <c r="G39" i="39"/>
  <c r="G38" i="39" s="1"/>
  <c r="D39" i="39"/>
  <c r="D38" i="39" s="1"/>
  <c r="D7" i="39" s="1"/>
  <c r="H39" i="39"/>
  <c r="H38" i="39" s="1"/>
  <c r="H7" i="39" s="1"/>
  <c r="F15" i="39"/>
  <c r="J15" i="39"/>
  <c r="C19" i="39"/>
  <c r="C17" i="39" s="1"/>
  <c r="C16" i="39" s="1"/>
  <c r="G19" i="39"/>
  <c r="G17" i="39" s="1"/>
  <c r="G16" i="39" s="1"/>
  <c r="K19" i="39"/>
  <c r="K17" i="39" s="1"/>
  <c r="K16" i="39" s="1"/>
  <c r="F38" i="39"/>
  <c r="F7" i="39" s="1"/>
  <c r="J38" i="39"/>
  <c r="J7" i="39" s="1"/>
  <c r="K39" i="39"/>
  <c r="K38" i="39" s="1"/>
  <c r="L39" i="39"/>
  <c r="L38" i="39" s="1"/>
  <c r="L7" i="39" s="1"/>
  <c r="I15" i="39"/>
  <c r="C39" i="38"/>
  <c r="C38" i="38" s="1"/>
  <c r="C7" i="38" s="1"/>
  <c r="G39" i="38"/>
  <c r="G38" i="38" s="1"/>
  <c r="G7" i="38" s="1"/>
  <c r="K39" i="38"/>
  <c r="K38" i="38" s="1"/>
  <c r="K7" i="38" s="1"/>
  <c r="F19" i="38"/>
  <c r="F17" i="38" s="1"/>
  <c r="F16" i="38" s="1"/>
  <c r="F38" i="38"/>
  <c r="F7" i="38" s="1"/>
  <c r="J19" i="38"/>
  <c r="J17" i="38" s="1"/>
  <c r="J38" i="38"/>
  <c r="J7" i="38" s="1"/>
  <c r="B13" i="38"/>
  <c r="D39" i="38"/>
  <c r="D38" i="38" s="1"/>
  <c r="D7" i="38" s="1"/>
  <c r="H39" i="38"/>
  <c r="H38" i="38" s="1"/>
  <c r="H7" i="38" s="1"/>
  <c r="L39" i="38"/>
  <c r="L38" i="38" s="1"/>
  <c r="L7" i="38" s="1"/>
  <c r="E13" i="38"/>
  <c r="M13" i="38"/>
  <c r="F15" i="38"/>
  <c r="C19" i="38"/>
  <c r="C17" i="38" s="1"/>
  <c r="C16" i="38" s="1"/>
  <c r="G19" i="38"/>
  <c r="G17" i="38" s="1"/>
  <c r="G16" i="38" s="1"/>
  <c r="K19" i="38"/>
  <c r="K17" i="38" s="1"/>
  <c r="K16" i="38" s="1"/>
  <c r="D38" i="37"/>
  <c r="D7" i="37" s="1"/>
  <c r="H38" i="37"/>
  <c r="H7" i="37" s="1"/>
  <c r="L38" i="37"/>
  <c r="L7" i="37" s="1"/>
  <c r="E7" i="37"/>
  <c r="I7" i="37"/>
  <c r="M13" i="37"/>
  <c r="B13" i="37"/>
  <c r="B16" i="37"/>
  <c r="F38" i="37"/>
  <c r="F7" i="37" s="1"/>
  <c r="J38" i="37"/>
  <c r="M39" i="37"/>
  <c r="M38" i="37" s="1"/>
  <c r="M7" i="37" s="1"/>
  <c r="I13" i="37"/>
  <c r="F15" i="37"/>
  <c r="F13" i="37" s="1"/>
  <c r="J15" i="37"/>
  <c r="J13" i="37" s="1"/>
  <c r="C19" i="37"/>
  <c r="C17" i="37" s="1"/>
  <c r="C16" i="37" s="1"/>
  <c r="G19" i="37"/>
  <c r="G17" i="37" s="1"/>
  <c r="G16" i="37" s="1"/>
  <c r="K19" i="37"/>
  <c r="K17" i="37" s="1"/>
  <c r="K16" i="37" s="1"/>
  <c r="C15" i="37"/>
  <c r="G15" i="37"/>
  <c r="K15" i="37"/>
  <c r="K13" i="37" s="1"/>
  <c r="D19" i="37"/>
  <c r="D17" i="37" s="1"/>
  <c r="D16" i="37" s="1"/>
  <c r="H19" i="37"/>
  <c r="H17" i="37" s="1"/>
  <c r="H16" i="37" s="1"/>
  <c r="L19" i="37"/>
  <c r="L17" i="37" s="1"/>
  <c r="L16" i="37" s="1"/>
  <c r="B7" i="37"/>
  <c r="J7" i="37"/>
  <c r="D15" i="37"/>
  <c r="H15" i="37"/>
  <c r="H13" i="37" s="1"/>
  <c r="H11" i="37" s="1"/>
  <c r="I38" i="36"/>
  <c r="I7" i="36" s="1"/>
  <c r="F13" i="36"/>
  <c r="E38" i="36"/>
  <c r="M38" i="36"/>
  <c r="D13" i="36"/>
  <c r="H13" i="36"/>
  <c r="L13" i="36"/>
  <c r="C17" i="36"/>
  <c r="C16" i="36" s="1"/>
  <c r="K17" i="36"/>
  <c r="K16" i="36" s="1"/>
  <c r="F39" i="36"/>
  <c r="F38" i="36" s="1"/>
  <c r="F7" i="36" s="1"/>
  <c r="J39" i="36"/>
  <c r="J38" i="36" s="1"/>
  <c r="J7" i="36" s="1"/>
  <c r="F15" i="36"/>
  <c r="J15" i="36"/>
  <c r="C19" i="36"/>
  <c r="G19" i="36"/>
  <c r="G17" i="36" s="1"/>
  <c r="G16" i="36" s="1"/>
  <c r="K19" i="36"/>
  <c r="E7" i="36"/>
  <c r="M7" i="36"/>
  <c r="M8" i="36"/>
  <c r="M6" i="36" s="1"/>
  <c r="B13" i="36"/>
  <c r="C15" i="36"/>
  <c r="G15" i="36"/>
  <c r="K15" i="36"/>
  <c r="C38" i="36"/>
  <c r="C7" i="36" s="1"/>
  <c r="G38" i="36"/>
  <c r="G7" i="36" s="1"/>
  <c r="K38" i="36"/>
  <c r="K7" i="36" s="1"/>
  <c r="D39" i="36"/>
  <c r="D38" i="36" s="1"/>
  <c r="D7" i="36" s="1"/>
  <c r="H39" i="36"/>
  <c r="H38" i="36" s="1"/>
  <c r="H7" i="36" s="1"/>
  <c r="L39" i="36"/>
  <c r="L38" i="36" s="1"/>
  <c r="L7" i="36" s="1"/>
  <c r="E15" i="36"/>
  <c r="E13" i="36" s="1"/>
  <c r="E11" i="36" s="1"/>
  <c r="I15" i="36"/>
  <c r="I13" i="36" s="1"/>
  <c r="I11" i="36" s="1"/>
  <c r="F13" i="35"/>
  <c r="F15" i="35"/>
  <c r="J15" i="35"/>
  <c r="J13" i="35" s="1"/>
  <c r="C19" i="35"/>
  <c r="C17" i="35" s="1"/>
  <c r="C16" i="35" s="1"/>
  <c r="G19" i="35"/>
  <c r="G17" i="35" s="1"/>
  <c r="G16" i="35" s="1"/>
  <c r="K19" i="35"/>
  <c r="K17" i="35" s="1"/>
  <c r="K16" i="35" s="1"/>
  <c r="F39" i="35"/>
  <c r="F38" i="35" s="1"/>
  <c r="F7" i="35" s="1"/>
  <c r="J39" i="35"/>
  <c r="J38" i="35" s="1"/>
  <c r="J7" i="35" s="1"/>
  <c r="E7" i="35"/>
  <c r="I7" i="35"/>
  <c r="B13" i="35"/>
  <c r="C15" i="35"/>
  <c r="G15" i="35"/>
  <c r="K15" i="35"/>
  <c r="C38" i="35"/>
  <c r="G38" i="35"/>
  <c r="K38" i="35"/>
  <c r="D15" i="35"/>
  <c r="D13" i="35" s="1"/>
  <c r="H15" i="35"/>
  <c r="H13" i="35" s="1"/>
  <c r="L15" i="35"/>
  <c r="L13" i="35" s="1"/>
  <c r="E19" i="35"/>
  <c r="E17" i="35" s="1"/>
  <c r="E16" i="35" s="1"/>
  <c r="I19" i="35"/>
  <c r="I17" i="35" s="1"/>
  <c r="I16" i="35" s="1"/>
  <c r="M19" i="35"/>
  <c r="M17" i="35" s="1"/>
  <c r="D39" i="35"/>
  <c r="D38" i="35" s="1"/>
  <c r="D7" i="35" s="1"/>
  <c r="H39" i="35"/>
  <c r="H38" i="35" s="1"/>
  <c r="H7" i="35" s="1"/>
  <c r="L39" i="35"/>
  <c r="L38" i="35" s="1"/>
  <c r="L7" i="35" s="1"/>
  <c r="C7" i="35"/>
  <c r="G7" i="35"/>
  <c r="K7" i="35"/>
  <c r="E15" i="35"/>
  <c r="I15" i="35"/>
  <c r="D38" i="34"/>
  <c r="D7" i="34" s="1"/>
  <c r="H38" i="34"/>
  <c r="H7" i="34" s="1"/>
  <c r="L38" i="34"/>
  <c r="L7" i="34" s="1"/>
  <c r="E13" i="34"/>
  <c r="E11" i="34" s="1"/>
  <c r="J13" i="34"/>
  <c r="E39" i="34"/>
  <c r="E38" i="34" s="1"/>
  <c r="E7" i="34" s="1"/>
  <c r="M13" i="34"/>
  <c r="M11" i="34" s="1"/>
  <c r="F15" i="34"/>
  <c r="J15" i="34"/>
  <c r="F39" i="34"/>
  <c r="F38" i="34" s="1"/>
  <c r="F7" i="34" s="1"/>
  <c r="J39" i="34"/>
  <c r="J38" i="34" s="1"/>
  <c r="J7" i="34" s="1"/>
  <c r="M8" i="34"/>
  <c r="M6" i="34" s="1"/>
  <c r="M5" i="34" s="1"/>
  <c r="N34" i="3" s="1"/>
  <c r="B13" i="34"/>
  <c r="C15" i="34"/>
  <c r="G15" i="34"/>
  <c r="G13" i="34" s="1"/>
  <c r="K15" i="34"/>
  <c r="D19" i="34"/>
  <c r="D17" i="34" s="1"/>
  <c r="D16" i="34" s="1"/>
  <c r="H19" i="34"/>
  <c r="H17" i="34" s="1"/>
  <c r="H16" i="34" s="1"/>
  <c r="L19" i="34"/>
  <c r="L17" i="34" s="1"/>
  <c r="L16" i="34" s="1"/>
  <c r="B7" i="34"/>
  <c r="D15" i="34"/>
  <c r="H15" i="34"/>
  <c r="S29" i="21"/>
  <c r="P11" i="18"/>
  <c r="P10" i="32"/>
  <c r="P9" i="32"/>
  <c r="O7" i="28"/>
  <c r="O8" i="28" s="1"/>
  <c r="B35" i="13"/>
  <c r="C35" i="13"/>
  <c r="D35" i="13"/>
  <c r="E35" i="13"/>
  <c r="F35" i="13"/>
  <c r="G35" i="13"/>
  <c r="H35" i="13"/>
  <c r="I35" i="13"/>
  <c r="J35" i="13"/>
  <c r="K35" i="13"/>
  <c r="J13" i="39" l="1"/>
  <c r="J11" i="39" s="1"/>
  <c r="D13" i="39"/>
  <c r="E13" i="39"/>
  <c r="E11" i="39" s="1"/>
  <c r="E16" i="39"/>
  <c r="B11" i="39"/>
  <c r="B6" i="39" s="1"/>
  <c r="B5" i="39" s="1"/>
  <c r="C39" i="3" s="1"/>
  <c r="L13" i="39"/>
  <c r="J8" i="39"/>
  <c r="J6" i="39" s="1"/>
  <c r="J5" i="39" s="1"/>
  <c r="K39" i="3" s="1"/>
  <c r="I16" i="38"/>
  <c r="I13" i="38"/>
  <c r="D11" i="38"/>
  <c r="D8" i="38"/>
  <c r="H11" i="38"/>
  <c r="H8" i="38"/>
  <c r="H6" i="38" s="1"/>
  <c r="H5" i="38" s="1"/>
  <c r="I38" i="3" s="1"/>
  <c r="L11" i="38"/>
  <c r="L8" i="38"/>
  <c r="L6" i="38" s="1"/>
  <c r="L5" i="38" s="1"/>
  <c r="M38" i="3" s="1"/>
  <c r="K13" i="34"/>
  <c r="I13" i="39"/>
  <c r="H13" i="34"/>
  <c r="H11" i="34" s="1"/>
  <c r="F13" i="34"/>
  <c r="F11" i="34" s="1"/>
  <c r="D13" i="37"/>
  <c r="D13" i="34"/>
  <c r="D11" i="34" s="1"/>
  <c r="C13" i="34"/>
  <c r="C13" i="37"/>
  <c r="I13" i="34"/>
  <c r="I13" i="35"/>
  <c r="I11" i="35" s="1"/>
  <c r="J13" i="36"/>
  <c r="J11" i="36" s="1"/>
  <c r="K7" i="39"/>
  <c r="K13" i="39"/>
  <c r="L13" i="37"/>
  <c r="L11" i="37" s="1"/>
  <c r="G7" i="39"/>
  <c r="M13" i="39"/>
  <c r="L11" i="39"/>
  <c r="L8" i="39"/>
  <c r="I11" i="39"/>
  <c r="I8" i="39"/>
  <c r="C13" i="39"/>
  <c r="H11" i="39"/>
  <c r="H8" i="39"/>
  <c r="F13" i="39"/>
  <c r="G13" i="39"/>
  <c r="D11" i="39"/>
  <c r="D8" i="39"/>
  <c r="J16" i="38"/>
  <c r="J13" i="38"/>
  <c r="F13" i="38"/>
  <c r="B11" i="38"/>
  <c r="B8" i="38"/>
  <c r="B6" i="38" s="1"/>
  <c r="B5" i="38" s="1"/>
  <c r="C38" i="3" s="1"/>
  <c r="I11" i="38"/>
  <c r="I8" i="38"/>
  <c r="D6" i="38"/>
  <c r="D5" i="38" s="1"/>
  <c r="E38" i="3" s="1"/>
  <c r="E8" i="38"/>
  <c r="E11" i="38"/>
  <c r="G13" i="38"/>
  <c r="M11" i="38"/>
  <c r="M8" i="38"/>
  <c r="K13" i="38"/>
  <c r="C13" i="38"/>
  <c r="G13" i="37"/>
  <c r="E11" i="37"/>
  <c r="E8" i="37"/>
  <c r="E6" i="37" s="1"/>
  <c r="E5" i="37" s="1"/>
  <c r="F37" i="3" s="1"/>
  <c r="C8" i="37"/>
  <c r="C11" i="37"/>
  <c r="J11" i="37"/>
  <c r="J8" i="37"/>
  <c r="J6" i="37" s="1"/>
  <c r="J5" i="37" s="1"/>
  <c r="K37" i="3" s="1"/>
  <c r="L8" i="37"/>
  <c r="L6" i="37" s="1"/>
  <c r="L5" i="37" s="1"/>
  <c r="M37" i="3" s="1"/>
  <c r="B11" i="37"/>
  <c r="B8" i="37"/>
  <c r="K11" i="37"/>
  <c r="K8" i="37"/>
  <c r="I11" i="37"/>
  <c r="I8" i="37"/>
  <c r="F11" i="37"/>
  <c r="F8" i="37"/>
  <c r="H8" i="37"/>
  <c r="H6" i="37" s="1"/>
  <c r="H5" i="37" s="1"/>
  <c r="I37" i="3" s="1"/>
  <c r="M11" i="37"/>
  <c r="M8" i="37"/>
  <c r="M6" i="37" s="1"/>
  <c r="M5" i="37" s="1"/>
  <c r="N37" i="3" s="1"/>
  <c r="G13" i="36"/>
  <c r="I8" i="36"/>
  <c r="I6" i="36" s="1"/>
  <c r="I5" i="36" s="1"/>
  <c r="J36" i="3" s="1"/>
  <c r="C13" i="36"/>
  <c r="E8" i="36"/>
  <c r="E6" i="36" s="1"/>
  <c r="E5" i="36" s="1"/>
  <c r="F36" i="3" s="1"/>
  <c r="L11" i="36"/>
  <c r="L8" i="36"/>
  <c r="L6" i="36" s="1"/>
  <c r="L5" i="36" s="1"/>
  <c r="M36" i="3" s="1"/>
  <c r="B11" i="36"/>
  <c r="B8" i="36"/>
  <c r="B6" i="36" s="1"/>
  <c r="B5" i="36" s="1"/>
  <c r="C36" i="3" s="1"/>
  <c r="H11" i="36"/>
  <c r="H8" i="36"/>
  <c r="H6" i="36" s="1"/>
  <c r="H5" i="36" s="1"/>
  <c r="I36" i="3" s="1"/>
  <c r="F11" i="36"/>
  <c r="F8" i="36"/>
  <c r="F6" i="36" s="1"/>
  <c r="F5" i="36" s="1"/>
  <c r="G36" i="3" s="1"/>
  <c r="K13" i="36"/>
  <c r="M5" i="36"/>
  <c r="N36" i="3" s="1"/>
  <c r="D11" i="36"/>
  <c r="D8" i="36"/>
  <c r="D6" i="36" s="1"/>
  <c r="D5" i="36" s="1"/>
  <c r="E36" i="3" s="1"/>
  <c r="M16" i="35"/>
  <c r="M13" i="35"/>
  <c r="L11" i="35"/>
  <c r="L8" i="35"/>
  <c r="D11" i="35"/>
  <c r="D8" i="35"/>
  <c r="D6" i="35" s="1"/>
  <c r="D5" i="35" s="1"/>
  <c r="E35" i="3" s="1"/>
  <c r="H11" i="35"/>
  <c r="H8" i="35"/>
  <c r="J11" i="35"/>
  <c r="J8" i="35"/>
  <c r="J6" i="35" s="1"/>
  <c r="J5" i="35" s="1"/>
  <c r="K35" i="3" s="1"/>
  <c r="B11" i="35"/>
  <c r="B8" i="35"/>
  <c r="E13" i="35"/>
  <c r="K13" i="35"/>
  <c r="G13" i="35"/>
  <c r="I8" i="35"/>
  <c r="I6" i="35" s="1"/>
  <c r="I5" i="35" s="1"/>
  <c r="J35" i="3" s="1"/>
  <c r="C13" i="35"/>
  <c r="F11" i="35"/>
  <c r="F8" i="35"/>
  <c r="H8" i="34"/>
  <c r="H6" i="34" s="1"/>
  <c r="H5" i="34" s="1"/>
  <c r="I34" i="3" s="1"/>
  <c r="K8" i="34"/>
  <c r="K11" i="34"/>
  <c r="L13" i="34"/>
  <c r="B11" i="34"/>
  <c r="B8" i="34"/>
  <c r="D8" i="34"/>
  <c r="D6" i="34" s="1"/>
  <c r="D5" i="34" s="1"/>
  <c r="E34" i="3" s="1"/>
  <c r="J11" i="34"/>
  <c r="J8" i="34"/>
  <c r="J6" i="34" s="1"/>
  <c r="J5" i="34" s="1"/>
  <c r="K34" i="3" s="1"/>
  <c r="G11" i="34"/>
  <c r="G8" i="34"/>
  <c r="G6" i="34" s="1"/>
  <c r="G5" i="34" s="1"/>
  <c r="H34" i="3" s="1"/>
  <c r="C11" i="34"/>
  <c r="C8" i="34"/>
  <c r="C6" i="34" s="1"/>
  <c r="C5" i="34" s="1"/>
  <c r="D34" i="3" s="1"/>
  <c r="E8" i="34"/>
  <c r="E6" i="34" s="1"/>
  <c r="E5" i="34" s="1"/>
  <c r="F34" i="3" s="1"/>
  <c r="B26" i="3"/>
  <c r="A26" i="3"/>
  <c r="B25" i="3"/>
  <c r="A25" i="3"/>
  <c r="T25" i="3" s="1"/>
  <c r="B24" i="3"/>
  <c r="A24" i="3"/>
  <c r="T24" i="3" s="1"/>
  <c r="B23" i="3"/>
  <c r="A23" i="3"/>
  <c r="B22" i="3"/>
  <c r="A22" i="3"/>
  <c r="B21" i="3"/>
  <c r="A21" i="3"/>
  <c r="B39" i="33"/>
  <c r="B38" i="33" s="1"/>
  <c r="B7" i="33" s="1"/>
  <c r="M35" i="33"/>
  <c r="L35" i="33"/>
  <c r="K35" i="33"/>
  <c r="J35" i="33"/>
  <c r="I35" i="33"/>
  <c r="H35" i="33"/>
  <c r="G35" i="33"/>
  <c r="F35" i="33"/>
  <c r="E35" i="33"/>
  <c r="D35" i="33"/>
  <c r="C35" i="33"/>
  <c r="B35" i="33"/>
  <c r="M33" i="33"/>
  <c r="M9" i="33" s="1"/>
  <c r="L33" i="33"/>
  <c r="K33" i="33"/>
  <c r="J33" i="33"/>
  <c r="I33" i="33"/>
  <c r="H33" i="33"/>
  <c r="G33" i="33"/>
  <c r="F33" i="33"/>
  <c r="E33" i="33"/>
  <c r="E9" i="33" s="1"/>
  <c r="D33" i="33"/>
  <c r="C33" i="33"/>
  <c r="M31" i="33"/>
  <c r="L31" i="33"/>
  <c r="K31" i="33"/>
  <c r="J31" i="33"/>
  <c r="I31" i="33"/>
  <c r="H31" i="33"/>
  <c r="G31" i="33"/>
  <c r="F31" i="33"/>
  <c r="F20" i="33" s="1"/>
  <c r="F10" i="33" s="1"/>
  <c r="E31" i="33"/>
  <c r="D31" i="33"/>
  <c r="C31" i="33"/>
  <c r="M28" i="33"/>
  <c r="L28" i="33"/>
  <c r="L20" i="33" s="1"/>
  <c r="K28" i="33"/>
  <c r="K20" i="33" s="1"/>
  <c r="J28" i="33"/>
  <c r="I28" i="33"/>
  <c r="I20" i="33" s="1"/>
  <c r="I10" i="33" s="1"/>
  <c r="H28" i="33"/>
  <c r="G28" i="33"/>
  <c r="F28" i="33"/>
  <c r="E28" i="33"/>
  <c r="D28" i="33"/>
  <c r="D20" i="33" s="1"/>
  <c r="D10" i="33" s="1"/>
  <c r="C28" i="33"/>
  <c r="B28" i="33"/>
  <c r="M26" i="33"/>
  <c r="L26" i="33"/>
  <c r="K26" i="33"/>
  <c r="J26" i="33"/>
  <c r="I26" i="33"/>
  <c r="H26" i="33"/>
  <c r="G26" i="33"/>
  <c r="F26" i="33"/>
  <c r="E26" i="33"/>
  <c r="D26" i="33"/>
  <c r="C26" i="33"/>
  <c r="M22" i="33"/>
  <c r="L22" i="33"/>
  <c r="K22" i="33"/>
  <c r="J22" i="33"/>
  <c r="J10" i="33" s="1"/>
  <c r="I22" i="33"/>
  <c r="H22" i="33"/>
  <c r="G22" i="33"/>
  <c r="F22" i="33"/>
  <c r="E22" i="33"/>
  <c r="D22" i="33"/>
  <c r="C22" i="33"/>
  <c r="B22" i="33"/>
  <c r="M21" i="33"/>
  <c r="L21" i="33"/>
  <c r="L9" i="33" s="1"/>
  <c r="K21" i="33"/>
  <c r="J21" i="33"/>
  <c r="I21" i="33"/>
  <c r="H21" i="33"/>
  <c r="G21" i="33"/>
  <c r="G9" i="33" s="1"/>
  <c r="F21" i="33"/>
  <c r="E21" i="33"/>
  <c r="D21" i="33"/>
  <c r="C21" i="33"/>
  <c r="B21" i="33"/>
  <c r="J20" i="33"/>
  <c r="G20" i="33"/>
  <c r="C20" i="33"/>
  <c r="B20" i="33"/>
  <c r="C19" i="33"/>
  <c r="B19" i="33"/>
  <c r="B17" i="33" s="1"/>
  <c r="B16" i="33" s="1"/>
  <c r="M18" i="33"/>
  <c r="L18" i="33"/>
  <c r="K18" i="33"/>
  <c r="K17" i="33" s="1"/>
  <c r="K16" i="33" s="1"/>
  <c r="J18" i="33"/>
  <c r="I18" i="33"/>
  <c r="H18" i="33"/>
  <c r="G18" i="33"/>
  <c r="F18" i="33"/>
  <c r="E18" i="33"/>
  <c r="D18" i="33"/>
  <c r="C18" i="33"/>
  <c r="C17" i="33" s="1"/>
  <c r="C16" i="33" s="1"/>
  <c r="B15" i="33"/>
  <c r="I15" i="33" s="1"/>
  <c r="M14" i="33"/>
  <c r="M39" i="33" s="1"/>
  <c r="L14" i="33"/>
  <c r="L39" i="33" s="1"/>
  <c r="K14" i="33"/>
  <c r="K39" i="33" s="1"/>
  <c r="J14" i="33"/>
  <c r="J39" i="33" s="1"/>
  <c r="I14" i="33"/>
  <c r="I39" i="33" s="1"/>
  <c r="H14" i="33"/>
  <c r="H39" i="33" s="1"/>
  <c r="G14" i="33"/>
  <c r="F14" i="33"/>
  <c r="E14" i="33"/>
  <c r="E39" i="33" s="1"/>
  <c r="D14" i="33"/>
  <c r="D39" i="33" s="1"/>
  <c r="C14" i="33"/>
  <c r="C39" i="33" s="1"/>
  <c r="M12" i="33"/>
  <c r="L12" i="33"/>
  <c r="L19" i="33" s="1"/>
  <c r="K12" i="33"/>
  <c r="K19" i="33" s="1"/>
  <c r="J12" i="33"/>
  <c r="J19" i="33" s="1"/>
  <c r="J17" i="33" s="1"/>
  <c r="J16" i="33" s="1"/>
  <c r="I12" i="33"/>
  <c r="H12" i="33"/>
  <c r="H38" i="33" s="1"/>
  <c r="G12" i="33"/>
  <c r="F12" i="33"/>
  <c r="E12" i="33"/>
  <c r="D12" i="33"/>
  <c r="D19" i="33" s="1"/>
  <c r="C12" i="33"/>
  <c r="B10" i="33"/>
  <c r="J9" i="33"/>
  <c r="I9" i="33"/>
  <c r="H9" i="33"/>
  <c r="F9" i="33"/>
  <c r="D9" i="33"/>
  <c r="B9" i="33"/>
  <c r="B39" i="32"/>
  <c r="B38" i="32" s="1"/>
  <c r="M35" i="32"/>
  <c r="L35" i="32"/>
  <c r="K35" i="32"/>
  <c r="J35" i="32"/>
  <c r="I35" i="32"/>
  <c r="H35" i="32"/>
  <c r="G35" i="32"/>
  <c r="F35" i="32"/>
  <c r="E35" i="32"/>
  <c r="D35" i="32"/>
  <c r="C35" i="32"/>
  <c r="B35" i="32"/>
  <c r="M33" i="32"/>
  <c r="L33" i="32"/>
  <c r="K33" i="32"/>
  <c r="J33" i="32"/>
  <c r="I33" i="32"/>
  <c r="H33" i="32"/>
  <c r="G33" i="32"/>
  <c r="F33" i="32"/>
  <c r="E33" i="32"/>
  <c r="E9" i="32" s="1"/>
  <c r="D33" i="32"/>
  <c r="C33" i="32"/>
  <c r="M31" i="32"/>
  <c r="L31" i="32"/>
  <c r="K31" i="32"/>
  <c r="J31" i="32"/>
  <c r="I31" i="32"/>
  <c r="I20" i="32" s="1"/>
  <c r="H31" i="32"/>
  <c r="G31" i="32"/>
  <c r="F31" i="32"/>
  <c r="E31" i="32"/>
  <c r="D31" i="32"/>
  <c r="C31" i="32"/>
  <c r="M28" i="32"/>
  <c r="M20" i="32" s="1"/>
  <c r="M10" i="32" s="1"/>
  <c r="L28" i="32"/>
  <c r="L20" i="32" s="1"/>
  <c r="K28" i="32"/>
  <c r="K20" i="32" s="1"/>
  <c r="J28" i="32"/>
  <c r="I28" i="32"/>
  <c r="H28" i="32"/>
  <c r="G28" i="32"/>
  <c r="G20" i="32" s="1"/>
  <c r="F28" i="32"/>
  <c r="F20" i="32" s="1"/>
  <c r="E28" i="32"/>
  <c r="E20" i="32" s="1"/>
  <c r="E10" i="32" s="1"/>
  <c r="D28" i="32"/>
  <c r="D20" i="32" s="1"/>
  <c r="C28" i="32"/>
  <c r="C20" i="32" s="1"/>
  <c r="B28" i="32"/>
  <c r="B20" i="32" s="1"/>
  <c r="M26" i="32"/>
  <c r="L26" i="32"/>
  <c r="K26" i="32"/>
  <c r="J26" i="32"/>
  <c r="I26" i="32"/>
  <c r="H26" i="32"/>
  <c r="G26" i="32"/>
  <c r="F26" i="32"/>
  <c r="E26" i="32"/>
  <c r="D26" i="32"/>
  <c r="C26" i="32"/>
  <c r="M22" i="32"/>
  <c r="L22" i="32"/>
  <c r="K22" i="32"/>
  <c r="J22" i="32"/>
  <c r="I22" i="32"/>
  <c r="H22" i="32"/>
  <c r="G22" i="32"/>
  <c r="F22" i="32"/>
  <c r="E22" i="32"/>
  <c r="D22" i="32"/>
  <c r="C22" i="32"/>
  <c r="B22" i="32"/>
  <c r="M21" i="32"/>
  <c r="L21" i="32"/>
  <c r="L9" i="32" s="1"/>
  <c r="K21" i="32"/>
  <c r="K9" i="32" s="1"/>
  <c r="J21" i="32"/>
  <c r="I21" i="32"/>
  <c r="H21" i="32"/>
  <c r="G21" i="32"/>
  <c r="F21" i="32"/>
  <c r="E21" i="32"/>
  <c r="D21" i="32"/>
  <c r="D9" i="32" s="1"/>
  <c r="C21" i="32"/>
  <c r="C9" i="32" s="1"/>
  <c r="B21" i="32"/>
  <c r="H19" i="32"/>
  <c r="H17" i="32" s="1"/>
  <c r="H16" i="32" s="1"/>
  <c r="B19" i="32"/>
  <c r="B17" i="32" s="1"/>
  <c r="M18" i="32"/>
  <c r="L18" i="32"/>
  <c r="K18" i="32"/>
  <c r="J18" i="32"/>
  <c r="I18" i="32"/>
  <c r="H18" i="32"/>
  <c r="G18" i="32"/>
  <c r="F18" i="32"/>
  <c r="E18" i="32"/>
  <c r="D18" i="32"/>
  <c r="C18" i="32"/>
  <c r="G15" i="32"/>
  <c r="F15" i="32"/>
  <c r="E15" i="32"/>
  <c r="D15" i="32"/>
  <c r="B15" i="32"/>
  <c r="K15" i="32" s="1"/>
  <c r="M14" i="32"/>
  <c r="M39" i="32" s="1"/>
  <c r="L14" i="32"/>
  <c r="K14" i="32"/>
  <c r="J14" i="32"/>
  <c r="I14" i="32"/>
  <c r="I39" i="32" s="1"/>
  <c r="H14" i="32"/>
  <c r="H39" i="32" s="1"/>
  <c r="H38" i="32" s="1"/>
  <c r="G14" i="32"/>
  <c r="G39" i="32" s="1"/>
  <c r="F14" i="32"/>
  <c r="F39" i="32" s="1"/>
  <c r="F38" i="32" s="1"/>
  <c r="E14" i="32"/>
  <c r="E39" i="32" s="1"/>
  <c r="D14" i="32"/>
  <c r="C14" i="32"/>
  <c r="M12" i="32"/>
  <c r="M19" i="32" s="1"/>
  <c r="L12" i="32"/>
  <c r="L19" i="32" s="1"/>
  <c r="K12" i="32"/>
  <c r="J12" i="32"/>
  <c r="I12" i="32"/>
  <c r="H12" i="32"/>
  <c r="G12" i="32"/>
  <c r="G19" i="32" s="1"/>
  <c r="G17" i="32" s="1"/>
  <c r="G16" i="32" s="1"/>
  <c r="F12" i="32"/>
  <c r="F19" i="32" s="1"/>
  <c r="F17" i="32" s="1"/>
  <c r="F16" i="32" s="1"/>
  <c r="E12" i="32"/>
  <c r="E19" i="32" s="1"/>
  <c r="D12" i="32"/>
  <c r="D19" i="32" s="1"/>
  <c r="C12" i="32"/>
  <c r="M9" i="32"/>
  <c r="J9" i="32"/>
  <c r="B9" i="32"/>
  <c r="B39" i="31"/>
  <c r="B38" i="31"/>
  <c r="M35" i="31"/>
  <c r="L35" i="31"/>
  <c r="K35" i="31"/>
  <c r="J35" i="31"/>
  <c r="I35" i="31"/>
  <c r="H35" i="31"/>
  <c r="G35" i="31"/>
  <c r="F35" i="31"/>
  <c r="E35" i="31"/>
  <c r="D35" i="31"/>
  <c r="C35" i="31"/>
  <c r="B35" i="31"/>
  <c r="M33" i="31"/>
  <c r="L33" i="31"/>
  <c r="K33" i="31"/>
  <c r="J33" i="31"/>
  <c r="I33" i="31"/>
  <c r="H33" i="31"/>
  <c r="G33" i="31"/>
  <c r="G9" i="31" s="1"/>
  <c r="F33" i="31"/>
  <c r="E33" i="31"/>
  <c r="D33" i="31"/>
  <c r="C33" i="31"/>
  <c r="M31" i="31"/>
  <c r="L31" i="31"/>
  <c r="L20" i="31" s="1"/>
  <c r="L10" i="31" s="1"/>
  <c r="K31" i="31"/>
  <c r="J31" i="31"/>
  <c r="I31" i="31"/>
  <c r="H31" i="31"/>
  <c r="G31" i="31"/>
  <c r="F31" i="31"/>
  <c r="E31" i="31"/>
  <c r="D31" i="31"/>
  <c r="D20" i="31" s="1"/>
  <c r="D10" i="31" s="1"/>
  <c r="C31" i="31"/>
  <c r="M28" i="31"/>
  <c r="L28" i="31"/>
  <c r="K28" i="31"/>
  <c r="K20" i="31" s="1"/>
  <c r="J28" i="31"/>
  <c r="I28" i="31"/>
  <c r="H28" i="31"/>
  <c r="H20" i="31" s="1"/>
  <c r="H10" i="31" s="1"/>
  <c r="G28" i="31"/>
  <c r="G20" i="31" s="1"/>
  <c r="G10" i="31" s="1"/>
  <c r="F28" i="31"/>
  <c r="E28" i="31"/>
  <c r="D28" i="31"/>
  <c r="C28" i="31"/>
  <c r="C20" i="31" s="1"/>
  <c r="B28" i="31"/>
  <c r="B20" i="31" s="1"/>
  <c r="M26" i="31"/>
  <c r="L26" i="31"/>
  <c r="K26" i="31"/>
  <c r="J26" i="31"/>
  <c r="I26" i="31"/>
  <c r="H26" i="31"/>
  <c r="G26" i="31"/>
  <c r="F26" i="31"/>
  <c r="E26" i="31"/>
  <c r="D26" i="31"/>
  <c r="C26" i="31"/>
  <c r="M22" i="31"/>
  <c r="L22" i="31"/>
  <c r="K22" i="31"/>
  <c r="J22" i="31"/>
  <c r="I22" i="31"/>
  <c r="H22" i="31"/>
  <c r="G22" i="31"/>
  <c r="F22" i="31"/>
  <c r="E22" i="31"/>
  <c r="D22" i="31"/>
  <c r="C22" i="31"/>
  <c r="B22" i="31"/>
  <c r="M21" i="31"/>
  <c r="L21" i="31"/>
  <c r="K21" i="31"/>
  <c r="J21" i="31"/>
  <c r="J9" i="31" s="1"/>
  <c r="I21" i="31"/>
  <c r="H21" i="31"/>
  <c r="H9" i="31" s="1"/>
  <c r="G21" i="31"/>
  <c r="F21" i="31"/>
  <c r="F9" i="31" s="1"/>
  <c r="E21" i="31"/>
  <c r="E9" i="31" s="1"/>
  <c r="D21" i="31"/>
  <c r="C21" i="31"/>
  <c r="B21" i="31"/>
  <c r="B9" i="31" s="1"/>
  <c r="I20" i="31"/>
  <c r="K19" i="31"/>
  <c r="K17" i="31" s="1"/>
  <c r="K16" i="31" s="1"/>
  <c r="H19" i="31"/>
  <c r="C19" i="31"/>
  <c r="C17" i="31" s="1"/>
  <c r="C16" i="31" s="1"/>
  <c r="B19" i="31"/>
  <c r="M18" i="31"/>
  <c r="L18" i="31"/>
  <c r="K18" i="31"/>
  <c r="J18" i="31"/>
  <c r="I18" i="31"/>
  <c r="H18" i="31"/>
  <c r="G18" i="31"/>
  <c r="F18" i="31"/>
  <c r="E18" i="31"/>
  <c r="D18" i="31"/>
  <c r="C18" i="31"/>
  <c r="B17" i="31"/>
  <c r="B16" i="31" s="1"/>
  <c r="B15" i="31"/>
  <c r="I15" i="31" s="1"/>
  <c r="M14" i="31"/>
  <c r="M39" i="31" s="1"/>
  <c r="L14" i="31"/>
  <c r="L39" i="31" s="1"/>
  <c r="K14" i="31"/>
  <c r="K39" i="31" s="1"/>
  <c r="J14" i="31"/>
  <c r="J39" i="31" s="1"/>
  <c r="I14" i="31"/>
  <c r="I39" i="31" s="1"/>
  <c r="H14" i="31"/>
  <c r="G14" i="31"/>
  <c r="F14" i="31"/>
  <c r="E14" i="31"/>
  <c r="E39" i="31" s="1"/>
  <c r="D14" i="31"/>
  <c r="D39" i="31" s="1"/>
  <c r="C14" i="31"/>
  <c r="C39" i="31" s="1"/>
  <c r="M12" i="31"/>
  <c r="L12" i="31"/>
  <c r="L19" i="31" s="1"/>
  <c r="L17" i="31" s="1"/>
  <c r="L16" i="31" s="1"/>
  <c r="K12" i="31"/>
  <c r="J12" i="31"/>
  <c r="J19" i="31" s="1"/>
  <c r="J17" i="31" s="1"/>
  <c r="J16" i="31" s="1"/>
  <c r="I12" i="31"/>
  <c r="H12" i="31"/>
  <c r="G12" i="31"/>
  <c r="F12" i="31"/>
  <c r="E12" i="31"/>
  <c r="D12" i="31"/>
  <c r="D19" i="31" s="1"/>
  <c r="D17" i="31" s="1"/>
  <c r="D16" i="31" s="1"/>
  <c r="C12" i="31"/>
  <c r="M9" i="31"/>
  <c r="L9" i="31"/>
  <c r="D9" i="31"/>
  <c r="B39" i="30"/>
  <c r="B38" i="30" s="1"/>
  <c r="M35" i="30"/>
  <c r="L35" i="30"/>
  <c r="K35" i="30"/>
  <c r="J35" i="30"/>
  <c r="I35" i="30"/>
  <c r="H35" i="30"/>
  <c r="G35" i="30"/>
  <c r="F35" i="30"/>
  <c r="E35" i="30"/>
  <c r="D35" i="30"/>
  <c r="C35" i="30"/>
  <c r="B35" i="30"/>
  <c r="M33" i="30"/>
  <c r="L33" i="30"/>
  <c r="K33" i="30"/>
  <c r="J33" i="30"/>
  <c r="I33" i="30"/>
  <c r="H33" i="30"/>
  <c r="G33" i="30"/>
  <c r="F33" i="30"/>
  <c r="E33" i="30"/>
  <c r="D33" i="30"/>
  <c r="C33" i="30"/>
  <c r="M31" i="30"/>
  <c r="L31" i="30"/>
  <c r="K31" i="30"/>
  <c r="J31" i="30"/>
  <c r="I31" i="30"/>
  <c r="I20" i="30" s="1"/>
  <c r="I10" i="30" s="1"/>
  <c r="H31" i="30"/>
  <c r="H20" i="30" s="1"/>
  <c r="G31" i="30"/>
  <c r="F31" i="30"/>
  <c r="E31" i="30"/>
  <c r="D31" i="30"/>
  <c r="C31" i="30"/>
  <c r="M28" i="30"/>
  <c r="L28" i="30"/>
  <c r="L20" i="30" s="1"/>
  <c r="L10" i="30" s="1"/>
  <c r="K28" i="30"/>
  <c r="J28" i="30"/>
  <c r="J20" i="30" s="1"/>
  <c r="I28" i="30"/>
  <c r="H28" i="30"/>
  <c r="G28" i="30"/>
  <c r="G20" i="30" s="1"/>
  <c r="F28" i="30"/>
  <c r="F20" i="30" s="1"/>
  <c r="E28" i="30"/>
  <c r="D28" i="30"/>
  <c r="D20" i="30" s="1"/>
  <c r="D10" i="30" s="1"/>
  <c r="C28" i="30"/>
  <c r="B28" i="30"/>
  <c r="B20" i="30" s="1"/>
  <c r="M26" i="30"/>
  <c r="L26" i="30"/>
  <c r="K26" i="30"/>
  <c r="J26" i="30"/>
  <c r="I26" i="30"/>
  <c r="H26" i="30"/>
  <c r="G26" i="30"/>
  <c r="F26" i="30"/>
  <c r="E26" i="30"/>
  <c r="D26" i="30"/>
  <c r="C26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M21" i="30"/>
  <c r="L21" i="30"/>
  <c r="K21" i="30"/>
  <c r="J21" i="30"/>
  <c r="J9" i="30" s="1"/>
  <c r="I21" i="30"/>
  <c r="I9" i="30" s="1"/>
  <c r="H21" i="30"/>
  <c r="G21" i="30"/>
  <c r="G9" i="30" s="1"/>
  <c r="F21" i="30"/>
  <c r="E21" i="30"/>
  <c r="D21" i="30"/>
  <c r="C21" i="30"/>
  <c r="B21" i="30"/>
  <c r="B9" i="30" s="1"/>
  <c r="M20" i="30"/>
  <c r="M10" i="30" s="1"/>
  <c r="E20" i="30"/>
  <c r="E10" i="30" s="1"/>
  <c r="B19" i="30"/>
  <c r="B17" i="30" s="1"/>
  <c r="M18" i="30"/>
  <c r="L18" i="30"/>
  <c r="K18" i="30"/>
  <c r="J18" i="30"/>
  <c r="I18" i="30"/>
  <c r="H18" i="30"/>
  <c r="G18" i="30"/>
  <c r="F18" i="30"/>
  <c r="F17" i="30" s="1"/>
  <c r="E18" i="30"/>
  <c r="D18" i="30"/>
  <c r="C18" i="30"/>
  <c r="L15" i="30"/>
  <c r="I15" i="30"/>
  <c r="G15" i="30"/>
  <c r="F15" i="30"/>
  <c r="B15" i="30"/>
  <c r="K15" i="30" s="1"/>
  <c r="M14" i="30"/>
  <c r="M39" i="30" s="1"/>
  <c r="L14" i="30"/>
  <c r="L39" i="30" s="1"/>
  <c r="K14" i="30"/>
  <c r="K39" i="30" s="1"/>
  <c r="J14" i="30"/>
  <c r="J39" i="30" s="1"/>
  <c r="I14" i="30"/>
  <c r="I39" i="30" s="1"/>
  <c r="H14" i="30"/>
  <c r="G14" i="30"/>
  <c r="G39" i="30" s="1"/>
  <c r="F14" i="30"/>
  <c r="F39" i="30" s="1"/>
  <c r="E14" i="30"/>
  <c r="E39" i="30" s="1"/>
  <c r="D14" i="30"/>
  <c r="D39" i="30" s="1"/>
  <c r="C14" i="30"/>
  <c r="C39" i="30" s="1"/>
  <c r="M12" i="30"/>
  <c r="M19" i="30" s="1"/>
  <c r="L12" i="30"/>
  <c r="K12" i="30"/>
  <c r="J12" i="30"/>
  <c r="J19" i="30" s="1"/>
  <c r="I12" i="30"/>
  <c r="I38" i="30" s="1"/>
  <c r="H12" i="30"/>
  <c r="H19" i="30" s="1"/>
  <c r="H17" i="30" s="1"/>
  <c r="H16" i="30" s="1"/>
  <c r="G12" i="30"/>
  <c r="F12" i="30"/>
  <c r="F19" i="30" s="1"/>
  <c r="E12" i="30"/>
  <c r="E19" i="30" s="1"/>
  <c r="D12" i="30"/>
  <c r="C12" i="30"/>
  <c r="M9" i="30"/>
  <c r="L9" i="30"/>
  <c r="K9" i="30"/>
  <c r="E9" i="30"/>
  <c r="D9" i="30"/>
  <c r="C9" i="30"/>
  <c r="B39" i="29"/>
  <c r="B38" i="29" s="1"/>
  <c r="M35" i="29"/>
  <c r="L35" i="29"/>
  <c r="K35" i="29"/>
  <c r="J35" i="29"/>
  <c r="I35" i="29"/>
  <c r="H35" i="29"/>
  <c r="G35" i="29"/>
  <c r="F35" i="29"/>
  <c r="E35" i="29"/>
  <c r="D35" i="29"/>
  <c r="C35" i="29"/>
  <c r="B35" i="29"/>
  <c r="M33" i="29"/>
  <c r="L33" i="29"/>
  <c r="K33" i="29"/>
  <c r="J33" i="29"/>
  <c r="I33" i="29"/>
  <c r="I9" i="29" s="1"/>
  <c r="H33" i="29"/>
  <c r="G33" i="29"/>
  <c r="F33" i="29"/>
  <c r="E33" i="29"/>
  <c r="D33" i="29"/>
  <c r="C33" i="29"/>
  <c r="M31" i="29"/>
  <c r="L31" i="29"/>
  <c r="K31" i="29"/>
  <c r="J31" i="29"/>
  <c r="I31" i="29"/>
  <c r="H31" i="29"/>
  <c r="G31" i="29"/>
  <c r="F31" i="29"/>
  <c r="F20" i="29" s="1"/>
  <c r="F10" i="29" s="1"/>
  <c r="E31" i="29"/>
  <c r="D31" i="29"/>
  <c r="C31" i="29"/>
  <c r="M28" i="29"/>
  <c r="M20" i="29" s="1"/>
  <c r="L28" i="29"/>
  <c r="K28" i="29"/>
  <c r="J28" i="29"/>
  <c r="J20" i="29" s="1"/>
  <c r="J10" i="29" s="1"/>
  <c r="I28" i="29"/>
  <c r="I20" i="29" s="1"/>
  <c r="I10" i="29" s="1"/>
  <c r="H28" i="29"/>
  <c r="H20" i="29" s="1"/>
  <c r="G28" i="29"/>
  <c r="G20" i="29" s="1"/>
  <c r="G10" i="29" s="1"/>
  <c r="F28" i="29"/>
  <c r="E28" i="29"/>
  <c r="E20" i="29" s="1"/>
  <c r="D28" i="29"/>
  <c r="C28" i="29"/>
  <c r="B28" i="29"/>
  <c r="M26" i="29"/>
  <c r="L26" i="29"/>
  <c r="K26" i="29"/>
  <c r="J26" i="29"/>
  <c r="I26" i="29"/>
  <c r="H26" i="29"/>
  <c r="G26" i="29"/>
  <c r="F26" i="29"/>
  <c r="E26" i="29"/>
  <c r="D26" i="29"/>
  <c r="C26" i="29"/>
  <c r="M22" i="29"/>
  <c r="L22" i="29"/>
  <c r="K22" i="29"/>
  <c r="J22" i="29"/>
  <c r="I22" i="29"/>
  <c r="H22" i="29"/>
  <c r="G22" i="29"/>
  <c r="F22" i="29"/>
  <c r="E22" i="29"/>
  <c r="D22" i="29"/>
  <c r="C22" i="29"/>
  <c r="B22" i="29"/>
  <c r="M21" i="29"/>
  <c r="M9" i="29" s="1"/>
  <c r="L21" i="29"/>
  <c r="K21" i="29"/>
  <c r="J21" i="29"/>
  <c r="J9" i="29" s="1"/>
  <c r="I21" i="29"/>
  <c r="H21" i="29"/>
  <c r="G21" i="29"/>
  <c r="G9" i="29" s="1"/>
  <c r="F21" i="29"/>
  <c r="E21" i="29"/>
  <c r="D21" i="29"/>
  <c r="C21" i="29"/>
  <c r="B21" i="29"/>
  <c r="K20" i="29"/>
  <c r="C20" i="29"/>
  <c r="B20" i="29"/>
  <c r="B19" i="29"/>
  <c r="B17" i="29" s="1"/>
  <c r="M18" i="29"/>
  <c r="L18" i="29"/>
  <c r="K18" i="29"/>
  <c r="J18" i="29"/>
  <c r="I18" i="29"/>
  <c r="H18" i="29"/>
  <c r="G18" i="29"/>
  <c r="F18" i="29"/>
  <c r="E18" i="29"/>
  <c r="D18" i="29"/>
  <c r="C18" i="29"/>
  <c r="B15" i="29"/>
  <c r="I15" i="29" s="1"/>
  <c r="M14" i="29"/>
  <c r="M39" i="29" s="1"/>
  <c r="L14" i="29"/>
  <c r="L39" i="29" s="1"/>
  <c r="K14" i="29"/>
  <c r="K39" i="29" s="1"/>
  <c r="J14" i="29"/>
  <c r="J39" i="29" s="1"/>
  <c r="I14" i="29"/>
  <c r="I39" i="29" s="1"/>
  <c r="H14" i="29"/>
  <c r="H39" i="29" s="1"/>
  <c r="G14" i="29"/>
  <c r="F14" i="29"/>
  <c r="E14" i="29"/>
  <c r="E39" i="29" s="1"/>
  <c r="D14" i="29"/>
  <c r="D39" i="29" s="1"/>
  <c r="C14" i="29"/>
  <c r="C39" i="29" s="1"/>
  <c r="M12" i="29"/>
  <c r="L12" i="29"/>
  <c r="K12" i="29"/>
  <c r="J12" i="29"/>
  <c r="J19" i="29" s="1"/>
  <c r="J17" i="29" s="1"/>
  <c r="J16" i="29" s="1"/>
  <c r="I12" i="29"/>
  <c r="I38" i="29" s="1"/>
  <c r="H12" i="29"/>
  <c r="H38" i="29" s="1"/>
  <c r="G12" i="29"/>
  <c r="F12" i="29"/>
  <c r="E12" i="29"/>
  <c r="D12" i="29"/>
  <c r="C12" i="29"/>
  <c r="L9" i="29"/>
  <c r="H9" i="29"/>
  <c r="F9" i="29"/>
  <c r="E9" i="29"/>
  <c r="D9" i="29"/>
  <c r="B39" i="28"/>
  <c r="B38" i="28"/>
  <c r="M35" i="28"/>
  <c r="L35" i="28"/>
  <c r="K35" i="28"/>
  <c r="J35" i="28"/>
  <c r="I35" i="28"/>
  <c r="H35" i="28"/>
  <c r="G35" i="28"/>
  <c r="F35" i="28"/>
  <c r="E35" i="28"/>
  <c r="D35" i="28"/>
  <c r="C35" i="28"/>
  <c r="B35" i="28"/>
  <c r="M33" i="28"/>
  <c r="L33" i="28"/>
  <c r="K33" i="28"/>
  <c r="J33" i="28"/>
  <c r="I33" i="28"/>
  <c r="H33" i="28"/>
  <c r="H9" i="28" s="1"/>
  <c r="G33" i="28"/>
  <c r="G9" i="28" s="1"/>
  <c r="F33" i="28"/>
  <c r="E33" i="28"/>
  <c r="D33" i="28"/>
  <c r="C33" i="28"/>
  <c r="M31" i="28"/>
  <c r="L31" i="28"/>
  <c r="L20" i="28" s="1"/>
  <c r="K31" i="28"/>
  <c r="J31" i="28"/>
  <c r="I31" i="28"/>
  <c r="H31" i="28"/>
  <c r="G31" i="28"/>
  <c r="F31" i="28"/>
  <c r="E31" i="28"/>
  <c r="D31" i="28"/>
  <c r="D20" i="28" s="1"/>
  <c r="C31" i="28"/>
  <c r="M28" i="28"/>
  <c r="M20" i="28" s="1"/>
  <c r="L28" i="28"/>
  <c r="K28" i="28"/>
  <c r="K20" i="28" s="1"/>
  <c r="K10" i="28" s="1"/>
  <c r="J28" i="28"/>
  <c r="I28" i="28"/>
  <c r="H28" i="28"/>
  <c r="G28" i="28"/>
  <c r="G20" i="28" s="1"/>
  <c r="F28" i="28"/>
  <c r="F20" i="28" s="1"/>
  <c r="E28" i="28"/>
  <c r="E20" i="28" s="1"/>
  <c r="D28" i="28"/>
  <c r="C28" i="28"/>
  <c r="C20" i="28" s="1"/>
  <c r="C10" i="28" s="1"/>
  <c r="B28" i="28"/>
  <c r="B20" i="28" s="1"/>
  <c r="M26" i="28"/>
  <c r="L26" i="28"/>
  <c r="K26" i="28"/>
  <c r="J26" i="28"/>
  <c r="I26" i="28"/>
  <c r="H26" i="28"/>
  <c r="G26" i="28"/>
  <c r="F26" i="28"/>
  <c r="E26" i="28"/>
  <c r="D26" i="28"/>
  <c r="C26" i="28"/>
  <c r="M22" i="28"/>
  <c r="L22" i="28"/>
  <c r="K22" i="28"/>
  <c r="J22" i="28"/>
  <c r="I22" i="28"/>
  <c r="H22" i="28"/>
  <c r="G22" i="28"/>
  <c r="F22" i="28"/>
  <c r="E22" i="28"/>
  <c r="D22" i="28"/>
  <c r="C22" i="28"/>
  <c r="B22" i="28"/>
  <c r="M21" i="28"/>
  <c r="L21" i="28"/>
  <c r="K21" i="28"/>
  <c r="J21" i="28"/>
  <c r="I21" i="28"/>
  <c r="I9" i="28" s="1"/>
  <c r="H21" i="28"/>
  <c r="G21" i="28"/>
  <c r="F21" i="28"/>
  <c r="F9" i="28" s="1"/>
  <c r="E21" i="28"/>
  <c r="D21" i="28"/>
  <c r="C21" i="28"/>
  <c r="C9" i="28" s="1"/>
  <c r="B21" i="28"/>
  <c r="B9" i="28" s="1"/>
  <c r="I20" i="28"/>
  <c r="B19" i="28"/>
  <c r="M18" i="28"/>
  <c r="L18" i="28"/>
  <c r="K18" i="28"/>
  <c r="J18" i="28"/>
  <c r="I18" i="28"/>
  <c r="H18" i="28"/>
  <c r="G18" i="28"/>
  <c r="F18" i="28"/>
  <c r="E18" i="28"/>
  <c r="D18" i="28"/>
  <c r="C18" i="28"/>
  <c r="B17" i="28"/>
  <c r="B16" i="28" s="1"/>
  <c r="B15" i="28"/>
  <c r="I15" i="28" s="1"/>
  <c r="M14" i="28"/>
  <c r="M39" i="28" s="1"/>
  <c r="L14" i="28"/>
  <c r="L39" i="28" s="1"/>
  <c r="K14" i="28"/>
  <c r="K39" i="28" s="1"/>
  <c r="J14" i="28"/>
  <c r="J39" i="28" s="1"/>
  <c r="I14" i="28"/>
  <c r="I39" i="28" s="1"/>
  <c r="H14" i="28"/>
  <c r="G14" i="28"/>
  <c r="G39" i="28" s="1"/>
  <c r="F14" i="28"/>
  <c r="E14" i="28"/>
  <c r="E39" i="28" s="1"/>
  <c r="D14" i="28"/>
  <c r="D39" i="28" s="1"/>
  <c r="C14" i="28"/>
  <c r="C39" i="28" s="1"/>
  <c r="M12" i="28"/>
  <c r="M38" i="28" s="1"/>
  <c r="L12" i="28"/>
  <c r="L19" i="28" s="1"/>
  <c r="L17" i="28" s="1"/>
  <c r="L16" i="28" s="1"/>
  <c r="K12" i="28"/>
  <c r="J12" i="28"/>
  <c r="J19" i="28" s="1"/>
  <c r="J17" i="28" s="1"/>
  <c r="J16" i="28" s="1"/>
  <c r="I12" i="28"/>
  <c r="I19" i="28" s="1"/>
  <c r="H12" i="28"/>
  <c r="H19" i="28" s="1"/>
  <c r="G12" i="28"/>
  <c r="F12" i="28"/>
  <c r="F19" i="28" s="1"/>
  <c r="E12" i="28"/>
  <c r="E19" i="28" s="1"/>
  <c r="D12" i="28"/>
  <c r="D19" i="28" s="1"/>
  <c r="D17" i="28" s="1"/>
  <c r="D16" i="28" s="1"/>
  <c r="C12" i="28"/>
  <c r="J9" i="28"/>
  <c r="T22" i="3" l="1"/>
  <c r="T26" i="3"/>
  <c r="T23" i="3"/>
  <c r="E8" i="39"/>
  <c r="T21" i="3"/>
  <c r="B16" i="29"/>
  <c r="B13" i="29"/>
  <c r="F16" i="30"/>
  <c r="F13" i="30"/>
  <c r="F11" i="30" s="1"/>
  <c r="D17" i="33"/>
  <c r="D16" i="33" s="1"/>
  <c r="L17" i="33"/>
  <c r="L16" i="33" s="1"/>
  <c r="J8" i="36"/>
  <c r="J6" i="36" s="1"/>
  <c r="J5" i="36" s="1"/>
  <c r="K36" i="3" s="1"/>
  <c r="K11" i="39"/>
  <c r="K8" i="39"/>
  <c r="K6" i="39" s="1"/>
  <c r="K5" i="39" s="1"/>
  <c r="L39" i="3" s="1"/>
  <c r="B9" i="29"/>
  <c r="B7" i="29" s="1"/>
  <c r="C9" i="29"/>
  <c r="K9" i="29"/>
  <c r="H10" i="29"/>
  <c r="H15" i="30"/>
  <c r="H17" i="31"/>
  <c r="H16" i="31" s="1"/>
  <c r="I9" i="31"/>
  <c r="D10" i="32"/>
  <c r="L10" i="32"/>
  <c r="I10" i="32"/>
  <c r="F9" i="32"/>
  <c r="H7" i="33"/>
  <c r="H6" i="39"/>
  <c r="H5" i="39" s="1"/>
  <c r="I39" i="3" s="1"/>
  <c r="D11" i="37"/>
  <c r="D8" i="37"/>
  <c r="E17" i="30"/>
  <c r="C10" i="29"/>
  <c r="F8" i="30"/>
  <c r="G10" i="30"/>
  <c r="G13" i="32"/>
  <c r="G11" i="32" s="1"/>
  <c r="E17" i="32"/>
  <c r="M17" i="32"/>
  <c r="M13" i="32" s="1"/>
  <c r="L10" i="33"/>
  <c r="F8" i="34"/>
  <c r="B10" i="29"/>
  <c r="M17" i="30"/>
  <c r="F13" i="32"/>
  <c r="J38" i="28"/>
  <c r="G10" i="28"/>
  <c r="D10" i="28"/>
  <c r="L10" i="28"/>
  <c r="F38" i="30"/>
  <c r="M15" i="30"/>
  <c r="H15" i="32"/>
  <c r="I11" i="34"/>
  <c r="I8" i="34"/>
  <c r="I6" i="34" s="1"/>
  <c r="I5" i="34" s="1"/>
  <c r="J34" i="3" s="1"/>
  <c r="L38" i="28"/>
  <c r="F17" i="28"/>
  <c r="F16" i="28" s="1"/>
  <c r="H20" i="28"/>
  <c r="D20" i="29"/>
  <c r="D10" i="29" s="1"/>
  <c r="L20" i="29"/>
  <c r="L10" i="29" s="1"/>
  <c r="D15" i="30"/>
  <c r="D38" i="31"/>
  <c r="L38" i="31"/>
  <c r="B10" i="31"/>
  <c r="J20" i="31"/>
  <c r="J10" i="31" s="1"/>
  <c r="I15" i="32"/>
  <c r="M8" i="39"/>
  <c r="M11" i="39"/>
  <c r="I7" i="29"/>
  <c r="G38" i="28"/>
  <c r="D38" i="28"/>
  <c r="H17" i="28"/>
  <c r="H16" i="28" s="1"/>
  <c r="E10" i="29"/>
  <c r="M10" i="29"/>
  <c r="D38" i="30"/>
  <c r="L38" i="30"/>
  <c r="L7" i="30" s="1"/>
  <c r="H13" i="30"/>
  <c r="E15" i="30"/>
  <c r="E38" i="32"/>
  <c r="E7" i="32" s="1"/>
  <c r="M38" i="32"/>
  <c r="M7" i="32" s="1"/>
  <c r="L15" i="32"/>
  <c r="E38" i="33"/>
  <c r="E7" i="33" s="1"/>
  <c r="M38" i="33"/>
  <c r="I17" i="28"/>
  <c r="I16" i="28" s="1"/>
  <c r="F10" i="28"/>
  <c r="I13" i="28"/>
  <c r="E9" i="28"/>
  <c r="M9" i="28"/>
  <c r="B10" i="28"/>
  <c r="J20" i="28"/>
  <c r="J10" i="28" s="1"/>
  <c r="D9" i="28"/>
  <c r="L9" i="28"/>
  <c r="K10" i="29"/>
  <c r="F9" i="30"/>
  <c r="C20" i="30"/>
  <c r="C10" i="30" s="1"/>
  <c r="K20" i="30"/>
  <c r="K10" i="30" s="1"/>
  <c r="H10" i="30"/>
  <c r="M15" i="32"/>
  <c r="J20" i="32"/>
  <c r="B13" i="33"/>
  <c r="B8" i="33" s="1"/>
  <c r="C10" i="33"/>
  <c r="K10" i="33"/>
  <c r="H20" i="33"/>
  <c r="H10" i="33" s="1"/>
  <c r="E20" i="33"/>
  <c r="E10" i="33" s="1"/>
  <c r="M20" i="33"/>
  <c r="M10" i="33" s="1"/>
  <c r="M6" i="38"/>
  <c r="M5" i="38" s="1"/>
  <c r="N38" i="3" s="1"/>
  <c r="E6" i="38"/>
  <c r="E5" i="38" s="1"/>
  <c r="F38" i="3" s="1"/>
  <c r="F6" i="35"/>
  <c r="F5" i="35" s="1"/>
  <c r="G35" i="3" s="1"/>
  <c r="D6" i="39"/>
  <c r="D5" i="39" s="1"/>
  <c r="E39" i="3" s="1"/>
  <c r="L6" i="39"/>
  <c r="L5" i="39" s="1"/>
  <c r="M39" i="3" s="1"/>
  <c r="F11" i="39"/>
  <c r="F8" i="39"/>
  <c r="E6" i="39"/>
  <c r="E5" i="39" s="1"/>
  <c r="F39" i="3" s="1"/>
  <c r="C11" i="39"/>
  <c r="C8" i="39"/>
  <c r="C6" i="39" s="1"/>
  <c r="C5" i="39" s="1"/>
  <c r="D39" i="3" s="1"/>
  <c r="G11" i="39"/>
  <c r="G8" i="39"/>
  <c r="I6" i="39"/>
  <c r="I5" i="39" s="1"/>
  <c r="J39" i="3" s="1"/>
  <c r="J11" i="38"/>
  <c r="J8" i="38"/>
  <c r="C11" i="38"/>
  <c r="C8" i="38"/>
  <c r="G11" i="38"/>
  <c r="G8" i="38"/>
  <c r="K11" i="38"/>
  <c r="K8" i="38"/>
  <c r="I6" i="38"/>
  <c r="I5" i="38" s="1"/>
  <c r="J38" i="3" s="1"/>
  <c r="F11" i="38"/>
  <c r="F8" i="38"/>
  <c r="G11" i="37"/>
  <c r="G8" i="37"/>
  <c r="F6" i="37"/>
  <c r="F5" i="37" s="1"/>
  <c r="G37" i="3" s="1"/>
  <c r="K6" i="37"/>
  <c r="K5" i="37" s="1"/>
  <c r="L37" i="3" s="1"/>
  <c r="C6" i="37"/>
  <c r="C5" i="37" s="1"/>
  <c r="D37" i="3" s="1"/>
  <c r="I6" i="37"/>
  <c r="I5" i="37" s="1"/>
  <c r="J37" i="3" s="1"/>
  <c r="B6" i="37"/>
  <c r="B5" i="37" s="1"/>
  <c r="C37" i="3" s="1"/>
  <c r="K11" i="36"/>
  <c r="K8" i="36"/>
  <c r="G11" i="36"/>
  <c r="G8" i="36"/>
  <c r="C11" i="36"/>
  <c r="C8" i="36"/>
  <c r="B6" i="35"/>
  <c r="B5" i="35" s="1"/>
  <c r="C35" i="3" s="1"/>
  <c r="H6" i="35"/>
  <c r="H5" i="35" s="1"/>
  <c r="I35" i="3" s="1"/>
  <c r="L6" i="35"/>
  <c r="L5" i="35" s="1"/>
  <c r="M35" i="3" s="1"/>
  <c r="G11" i="35"/>
  <c r="G8" i="35"/>
  <c r="K11" i="35"/>
  <c r="K8" i="35"/>
  <c r="K6" i="35" s="1"/>
  <c r="K5" i="35" s="1"/>
  <c r="L35" i="3" s="1"/>
  <c r="M11" i="35"/>
  <c r="M8" i="35"/>
  <c r="C11" i="35"/>
  <c r="C8" i="35"/>
  <c r="C6" i="35" s="1"/>
  <c r="C5" i="35" s="1"/>
  <c r="D35" i="3" s="1"/>
  <c r="E11" i="35"/>
  <c r="E8" i="35"/>
  <c r="B6" i="34"/>
  <c r="B5" i="34" s="1"/>
  <c r="C34" i="3" s="1"/>
  <c r="K6" i="34"/>
  <c r="K5" i="34" s="1"/>
  <c r="L34" i="3" s="1"/>
  <c r="L11" i="34"/>
  <c r="L8" i="34"/>
  <c r="F6" i="34"/>
  <c r="F5" i="34" s="1"/>
  <c r="G34" i="3" s="1"/>
  <c r="L7" i="31"/>
  <c r="G7" i="28"/>
  <c r="B7" i="28"/>
  <c r="L7" i="28"/>
  <c r="H10" i="28"/>
  <c r="B7" i="31"/>
  <c r="D7" i="31"/>
  <c r="C10" i="31"/>
  <c r="K10" i="31"/>
  <c r="E20" i="31"/>
  <c r="E10" i="31" s="1"/>
  <c r="M20" i="31"/>
  <c r="M10" i="31" s="1"/>
  <c r="B10" i="32"/>
  <c r="J10" i="32"/>
  <c r="G10" i="33"/>
  <c r="H7" i="29"/>
  <c r="B10" i="30"/>
  <c r="J10" i="30"/>
  <c r="F20" i="31"/>
  <c r="F10" i="31" s="1"/>
  <c r="H20" i="32"/>
  <c r="H10" i="32" s="1"/>
  <c r="C9" i="33"/>
  <c r="K9" i="33"/>
  <c r="F7" i="30"/>
  <c r="C10" i="32"/>
  <c r="G9" i="32"/>
  <c r="E10" i="28"/>
  <c r="K10" i="32"/>
  <c r="F10" i="32"/>
  <c r="H9" i="32"/>
  <c r="J7" i="28"/>
  <c r="I10" i="28"/>
  <c r="D7" i="30"/>
  <c r="F10" i="30"/>
  <c r="F6" i="30" s="1"/>
  <c r="H9" i="30"/>
  <c r="I10" i="31"/>
  <c r="G10" i="32"/>
  <c r="I9" i="32"/>
  <c r="M10" i="28"/>
  <c r="B7" i="32"/>
  <c r="D7" i="28"/>
  <c r="B7" i="30"/>
  <c r="M7" i="33"/>
  <c r="C38" i="33"/>
  <c r="C7" i="33" s="1"/>
  <c r="K38" i="33"/>
  <c r="K7" i="33" s="1"/>
  <c r="D38" i="33"/>
  <c r="D7" i="33" s="1"/>
  <c r="L38" i="33"/>
  <c r="L7" i="33" s="1"/>
  <c r="I38" i="33"/>
  <c r="I7" i="33" s="1"/>
  <c r="J15" i="33"/>
  <c r="J13" i="33" s="1"/>
  <c r="J38" i="33"/>
  <c r="J7" i="33" s="1"/>
  <c r="F39" i="33"/>
  <c r="F38" i="33" s="1"/>
  <c r="F7" i="33" s="1"/>
  <c r="C15" i="33"/>
  <c r="K15" i="33"/>
  <c r="K13" i="33" s="1"/>
  <c r="G39" i="33"/>
  <c r="G38" i="33" s="1"/>
  <c r="G7" i="33" s="1"/>
  <c r="B11" i="33"/>
  <c r="B6" i="33" s="1"/>
  <c r="B5" i="33" s="1"/>
  <c r="C26" i="3" s="1"/>
  <c r="C13" i="33"/>
  <c r="D15" i="33"/>
  <c r="D13" i="33" s="1"/>
  <c r="L15" i="33"/>
  <c r="L13" i="33" s="1"/>
  <c r="E19" i="33"/>
  <c r="E17" i="33" s="1"/>
  <c r="E16" i="33" s="1"/>
  <c r="M19" i="33"/>
  <c r="M17" i="33" s="1"/>
  <c r="M16" i="33" s="1"/>
  <c r="E15" i="33"/>
  <c r="E13" i="33" s="1"/>
  <c r="M15" i="33"/>
  <c r="F19" i="33"/>
  <c r="F17" i="33" s="1"/>
  <c r="F16" i="33" s="1"/>
  <c r="F15" i="33"/>
  <c r="G19" i="33"/>
  <c r="G17" i="33" s="1"/>
  <c r="G16" i="33" s="1"/>
  <c r="G15" i="33"/>
  <c r="H19" i="33"/>
  <c r="H17" i="33" s="1"/>
  <c r="H16" i="33" s="1"/>
  <c r="H15" i="33"/>
  <c r="I19" i="33"/>
  <c r="I17" i="33" s="1"/>
  <c r="I16" i="33" s="1"/>
  <c r="F8" i="32"/>
  <c r="F11" i="32"/>
  <c r="D17" i="32"/>
  <c r="D16" i="32" s="1"/>
  <c r="L17" i="32"/>
  <c r="L16" i="32" s="1"/>
  <c r="H7" i="32"/>
  <c r="E13" i="32"/>
  <c r="E16" i="32"/>
  <c r="M16" i="32"/>
  <c r="D13" i="32"/>
  <c r="D11" i="32" s="1"/>
  <c r="B16" i="32"/>
  <c r="B13" i="32"/>
  <c r="G38" i="32"/>
  <c r="I38" i="32"/>
  <c r="F7" i="32"/>
  <c r="K17" i="32"/>
  <c r="K16" i="32" s="1"/>
  <c r="J39" i="32"/>
  <c r="K39" i="32"/>
  <c r="K38" i="32" s="1"/>
  <c r="K7" i="32" s="1"/>
  <c r="I19" i="32"/>
  <c r="I17" i="32" s="1"/>
  <c r="L39" i="32"/>
  <c r="L38" i="32" s="1"/>
  <c r="L7" i="32" s="1"/>
  <c r="H13" i="32"/>
  <c r="J19" i="32"/>
  <c r="J17" i="32" s="1"/>
  <c r="J16" i="32" s="1"/>
  <c r="J15" i="32"/>
  <c r="J13" i="32" s="1"/>
  <c r="C19" i="32"/>
  <c r="C17" i="32" s="1"/>
  <c r="C16" i="32" s="1"/>
  <c r="K19" i="32"/>
  <c r="J38" i="32"/>
  <c r="J7" i="32" s="1"/>
  <c r="C39" i="32"/>
  <c r="C38" i="32" s="1"/>
  <c r="C7" i="32" s="1"/>
  <c r="D39" i="32"/>
  <c r="D38" i="32" s="1"/>
  <c r="D7" i="32" s="1"/>
  <c r="C15" i="32"/>
  <c r="G8" i="32"/>
  <c r="G6" i="32" s="1"/>
  <c r="I38" i="31"/>
  <c r="I7" i="31" s="1"/>
  <c r="I17" i="31"/>
  <c r="I16" i="31" s="1"/>
  <c r="C38" i="31"/>
  <c r="K38" i="31"/>
  <c r="E38" i="31"/>
  <c r="E7" i="31" s="1"/>
  <c r="M38" i="31"/>
  <c r="M7" i="31" s="1"/>
  <c r="J15" i="31"/>
  <c r="J13" i="31" s="1"/>
  <c r="J11" i="31" s="1"/>
  <c r="J38" i="31"/>
  <c r="J7" i="31" s="1"/>
  <c r="F39" i="31"/>
  <c r="F38" i="31" s="1"/>
  <c r="F7" i="31" s="1"/>
  <c r="B13" i="31"/>
  <c r="C15" i="31"/>
  <c r="C13" i="31" s="1"/>
  <c r="K15" i="31"/>
  <c r="K13" i="31" s="1"/>
  <c r="G39" i="31"/>
  <c r="G38" i="31" s="1"/>
  <c r="G7" i="31" s="1"/>
  <c r="D15" i="31"/>
  <c r="D13" i="31" s="1"/>
  <c r="L15" i="31"/>
  <c r="L13" i="31" s="1"/>
  <c r="E19" i="31"/>
  <c r="E17" i="31" s="1"/>
  <c r="E16" i="31" s="1"/>
  <c r="M19" i="31"/>
  <c r="M17" i="31" s="1"/>
  <c r="M16" i="31" s="1"/>
  <c r="H39" i="31"/>
  <c r="H38" i="31" s="1"/>
  <c r="H7" i="31" s="1"/>
  <c r="C9" i="31"/>
  <c r="C7" i="31" s="1"/>
  <c r="K9" i="31"/>
  <c r="K7" i="31" s="1"/>
  <c r="E15" i="31"/>
  <c r="E13" i="31" s="1"/>
  <c r="M15" i="31"/>
  <c r="F19" i="31"/>
  <c r="F17" i="31" s="1"/>
  <c r="F16" i="31" s="1"/>
  <c r="F15" i="31"/>
  <c r="G19" i="31"/>
  <c r="G17" i="31" s="1"/>
  <c r="G15" i="31"/>
  <c r="H15" i="31"/>
  <c r="I19" i="31"/>
  <c r="B16" i="30"/>
  <c r="B13" i="30"/>
  <c r="H8" i="30"/>
  <c r="H11" i="30"/>
  <c r="E38" i="30"/>
  <c r="E7" i="30" s="1"/>
  <c r="M38" i="30"/>
  <c r="M7" i="30" s="1"/>
  <c r="J17" i="30"/>
  <c r="J16" i="30" s="1"/>
  <c r="G38" i="30"/>
  <c r="G7" i="30" s="1"/>
  <c r="E16" i="30"/>
  <c r="E13" i="30"/>
  <c r="M16" i="30"/>
  <c r="M13" i="30"/>
  <c r="J15" i="30"/>
  <c r="J13" i="30" s="1"/>
  <c r="C19" i="30"/>
  <c r="C17" i="30" s="1"/>
  <c r="C16" i="30" s="1"/>
  <c r="K19" i="30"/>
  <c r="K17" i="30" s="1"/>
  <c r="J38" i="30"/>
  <c r="J7" i="30" s="1"/>
  <c r="I7" i="30"/>
  <c r="C15" i="30"/>
  <c r="D19" i="30"/>
  <c r="D17" i="30" s="1"/>
  <c r="D16" i="30" s="1"/>
  <c r="L19" i="30"/>
  <c r="L17" i="30" s="1"/>
  <c r="L16" i="30" s="1"/>
  <c r="C38" i="30"/>
  <c r="C7" i="30" s="1"/>
  <c r="K38" i="30"/>
  <c r="K7" i="30" s="1"/>
  <c r="H39" i="30"/>
  <c r="H38" i="30" s="1"/>
  <c r="H7" i="30" s="1"/>
  <c r="L13" i="30"/>
  <c r="L11" i="30" s="1"/>
  <c r="G19" i="30"/>
  <c r="G17" i="30" s="1"/>
  <c r="I19" i="30"/>
  <c r="I17" i="30" s="1"/>
  <c r="C38" i="29"/>
  <c r="C7" i="29" s="1"/>
  <c r="K38" i="29"/>
  <c r="K7" i="29" s="1"/>
  <c r="D38" i="29"/>
  <c r="D7" i="29" s="1"/>
  <c r="L38" i="29"/>
  <c r="L7" i="29" s="1"/>
  <c r="E38" i="29"/>
  <c r="E7" i="29" s="1"/>
  <c r="M38" i="29"/>
  <c r="M7" i="29" s="1"/>
  <c r="F38" i="29"/>
  <c r="F7" i="29" s="1"/>
  <c r="J15" i="29"/>
  <c r="J13" i="29" s="1"/>
  <c r="C19" i="29"/>
  <c r="C17" i="29" s="1"/>
  <c r="C16" i="29" s="1"/>
  <c r="K19" i="29"/>
  <c r="K17" i="29" s="1"/>
  <c r="K16" i="29" s="1"/>
  <c r="J38" i="29"/>
  <c r="J7" i="29" s="1"/>
  <c r="F39" i="29"/>
  <c r="C15" i="29"/>
  <c r="C13" i="29" s="1"/>
  <c r="K15" i="29"/>
  <c r="D19" i="29"/>
  <c r="D17" i="29" s="1"/>
  <c r="D16" i="29" s="1"/>
  <c r="L19" i="29"/>
  <c r="L17" i="29" s="1"/>
  <c r="L16" i="29" s="1"/>
  <c r="G39" i="29"/>
  <c r="G38" i="29" s="1"/>
  <c r="G7" i="29" s="1"/>
  <c r="D15" i="29"/>
  <c r="L15" i="29"/>
  <c r="E19" i="29"/>
  <c r="E17" i="29" s="1"/>
  <c r="E16" i="29" s="1"/>
  <c r="M19" i="29"/>
  <c r="M17" i="29" s="1"/>
  <c r="M16" i="29" s="1"/>
  <c r="E15" i="29"/>
  <c r="M15" i="29"/>
  <c r="F19" i="29"/>
  <c r="F17" i="29" s="1"/>
  <c r="F16" i="29" s="1"/>
  <c r="F15" i="29"/>
  <c r="F13" i="29" s="1"/>
  <c r="G19" i="29"/>
  <c r="G17" i="29" s="1"/>
  <c r="G16" i="29" s="1"/>
  <c r="G15" i="29"/>
  <c r="G13" i="29" s="1"/>
  <c r="H19" i="29"/>
  <c r="H17" i="29" s="1"/>
  <c r="H16" i="29" s="1"/>
  <c r="H15" i="29"/>
  <c r="I19" i="29"/>
  <c r="I17" i="29" s="1"/>
  <c r="I16" i="29" s="1"/>
  <c r="E17" i="28"/>
  <c r="E16" i="28" s="1"/>
  <c r="I38" i="28"/>
  <c r="I7" i="28" s="1"/>
  <c r="I8" i="28"/>
  <c r="I11" i="28"/>
  <c r="J15" i="28"/>
  <c r="J13" i="28" s="1"/>
  <c r="C19" i="28"/>
  <c r="C17" i="28" s="1"/>
  <c r="C16" i="28" s="1"/>
  <c r="K19" i="28"/>
  <c r="K17" i="28" s="1"/>
  <c r="K16" i="28" s="1"/>
  <c r="F39" i="28"/>
  <c r="F38" i="28" s="1"/>
  <c r="F7" i="28" s="1"/>
  <c r="B13" i="28"/>
  <c r="C15" i="28"/>
  <c r="C13" i="28" s="1"/>
  <c r="C11" i="28" s="1"/>
  <c r="K15" i="28"/>
  <c r="K13" i="28" s="1"/>
  <c r="K11" i="28" s="1"/>
  <c r="C38" i="28"/>
  <c r="K38" i="28"/>
  <c r="M19" i="28"/>
  <c r="M17" i="28" s="1"/>
  <c r="H39" i="28"/>
  <c r="H38" i="28" s="1"/>
  <c r="H7" i="28" s="1"/>
  <c r="D15" i="28"/>
  <c r="D13" i="28" s="1"/>
  <c r="C7" i="28"/>
  <c r="E15" i="28"/>
  <c r="M15" i="28"/>
  <c r="E38" i="28"/>
  <c r="K9" i="28"/>
  <c r="F15" i="28"/>
  <c r="F13" i="28" s="1"/>
  <c r="G19" i="28"/>
  <c r="G17" i="28" s="1"/>
  <c r="G16" i="28" s="1"/>
  <c r="L15" i="28"/>
  <c r="L13" i="28" s="1"/>
  <c r="E7" i="28"/>
  <c r="M7" i="28"/>
  <c r="G15" i="28"/>
  <c r="H15" i="28"/>
  <c r="H13" i="28" s="1"/>
  <c r="M6" i="39" l="1"/>
  <c r="M5" i="39" s="1"/>
  <c r="N39" i="3" s="1"/>
  <c r="H11" i="28"/>
  <c r="H8" i="28"/>
  <c r="I16" i="30"/>
  <c r="I13" i="30"/>
  <c r="E13" i="28"/>
  <c r="D8" i="32"/>
  <c r="D6" i="32" s="1"/>
  <c r="D5" i="32" s="1"/>
  <c r="E25" i="3" s="1"/>
  <c r="H13" i="33"/>
  <c r="L13" i="29"/>
  <c r="K8" i="28"/>
  <c r="G7" i="32"/>
  <c r="H13" i="31"/>
  <c r="F13" i="33"/>
  <c r="B11" i="29"/>
  <c r="B8" i="29"/>
  <c r="B6" i="29" s="1"/>
  <c r="B5" i="29" s="1"/>
  <c r="C22" i="3" s="1"/>
  <c r="K13" i="29"/>
  <c r="F13" i="31"/>
  <c r="F6" i="32"/>
  <c r="D6" i="37"/>
  <c r="D5" i="37" s="1"/>
  <c r="E37" i="3" s="1"/>
  <c r="K6" i="36"/>
  <c r="K5" i="36" s="1"/>
  <c r="L36" i="3" s="1"/>
  <c r="G6" i="36"/>
  <c r="G5" i="36" s="1"/>
  <c r="H36" i="3" s="1"/>
  <c r="G6" i="38"/>
  <c r="G5" i="38" s="1"/>
  <c r="H38" i="3" s="1"/>
  <c r="J6" i="38"/>
  <c r="J5" i="38" s="1"/>
  <c r="K38" i="3" s="1"/>
  <c r="F6" i="39"/>
  <c r="F5" i="39" s="1"/>
  <c r="G39" i="3" s="1"/>
  <c r="G6" i="39"/>
  <c r="G5" i="39" s="1"/>
  <c r="K6" i="38"/>
  <c r="K5" i="38" s="1"/>
  <c r="L38" i="3" s="1"/>
  <c r="C6" i="38"/>
  <c r="C5" i="38" s="1"/>
  <c r="F6" i="38"/>
  <c r="F5" i="38" s="1"/>
  <c r="G38" i="3" s="1"/>
  <c r="G6" i="37"/>
  <c r="G5" i="37" s="1"/>
  <c r="H37" i="3" s="1"/>
  <c r="C6" i="36"/>
  <c r="C5" i="36" s="1"/>
  <c r="E6" i="35"/>
  <c r="E5" i="35" s="1"/>
  <c r="F35" i="3" s="1"/>
  <c r="M6" i="35"/>
  <c r="M5" i="35" s="1"/>
  <c r="N35" i="3" s="1"/>
  <c r="G6" i="35"/>
  <c r="G5" i="35" s="1"/>
  <c r="H35" i="3" s="1"/>
  <c r="L6" i="34"/>
  <c r="L5" i="34" s="1"/>
  <c r="F5" i="30"/>
  <c r="G23" i="3" s="1"/>
  <c r="H6" i="28"/>
  <c r="H5" i="28"/>
  <c r="I21" i="3" s="1"/>
  <c r="K7" i="28"/>
  <c r="I7" i="32"/>
  <c r="F11" i="33"/>
  <c r="F8" i="33"/>
  <c r="F6" i="33" s="1"/>
  <c r="F5" i="33" s="1"/>
  <c r="G26" i="3" s="1"/>
  <c r="D11" i="33"/>
  <c r="D8" i="33"/>
  <c r="K8" i="33"/>
  <c r="K11" i="33"/>
  <c r="G13" i="33"/>
  <c r="C8" i="33"/>
  <c r="C11" i="33"/>
  <c r="J8" i="33"/>
  <c r="J11" i="33"/>
  <c r="M13" i="33"/>
  <c r="E11" i="33"/>
  <c r="E8" i="33"/>
  <c r="E6" i="33" s="1"/>
  <c r="E5" i="33" s="1"/>
  <c r="F26" i="3" s="1"/>
  <c r="H8" i="33"/>
  <c r="H11" i="33"/>
  <c r="I13" i="33"/>
  <c r="L11" i="33"/>
  <c r="L8" i="33"/>
  <c r="J11" i="32"/>
  <c r="J8" i="32"/>
  <c r="J6" i="32" s="1"/>
  <c r="J5" i="32" s="1"/>
  <c r="K25" i="3" s="1"/>
  <c r="C13" i="32"/>
  <c r="I16" i="32"/>
  <c r="I13" i="32"/>
  <c r="G5" i="32"/>
  <c r="H25" i="3" s="1"/>
  <c r="L13" i="32"/>
  <c r="M8" i="32"/>
  <c r="M11" i="32"/>
  <c r="B11" i="32"/>
  <c r="B8" i="32"/>
  <c r="F5" i="32"/>
  <c r="G25" i="3" s="1"/>
  <c r="H11" i="32"/>
  <c r="H8" i="32"/>
  <c r="K13" i="32"/>
  <c r="E8" i="32"/>
  <c r="E11" i="32"/>
  <c r="H8" i="31"/>
  <c r="H11" i="31"/>
  <c r="G16" i="31"/>
  <c r="G13" i="31"/>
  <c r="F11" i="31"/>
  <c r="F8" i="31"/>
  <c r="J8" i="31"/>
  <c r="J6" i="31" s="1"/>
  <c r="J5" i="31" s="1"/>
  <c r="K24" i="3" s="1"/>
  <c r="D11" i="31"/>
  <c r="D8" i="31"/>
  <c r="I13" i="31"/>
  <c r="L11" i="31"/>
  <c r="L8" i="31"/>
  <c r="K8" i="31"/>
  <c r="K6" i="31" s="1"/>
  <c r="K5" i="31" s="1"/>
  <c r="L24" i="3" s="1"/>
  <c r="K11" i="31"/>
  <c r="B8" i="31"/>
  <c r="B6" i="31" s="1"/>
  <c r="B5" i="31" s="1"/>
  <c r="C24" i="3" s="1"/>
  <c r="B11" i="31"/>
  <c r="C8" i="31"/>
  <c r="C11" i="31"/>
  <c r="M13" i="31"/>
  <c r="E11" i="31"/>
  <c r="E8" i="31"/>
  <c r="E6" i="31" s="1"/>
  <c r="E5" i="31" s="1"/>
  <c r="F24" i="3" s="1"/>
  <c r="K16" i="30"/>
  <c r="K13" i="30"/>
  <c r="C13" i="30"/>
  <c r="G13" i="30"/>
  <c r="G16" i="30"/>
  <c r="L8" i="30"/>
  <c r="L6" i="30" s="1"/>
  <c r="L5" i="30" s="1"/>
  <c r="M23" i="3" s="1"/>
  <c r="J8" i="30"/>
  <c r="J11" i="30"/>
  <c r="H6" i="30"/>
  <c r="H5" i="30" s="1"/>
  <c r="I23" i="3" s="1"/>
  <c r="E11" i="30"/>
  <c r="E8" i="30"/>
  <c r="I8" i="30"/>
  <c r="I6" i="30" s="1"/>
  <c r="I5" i="30" s="1"/>
  <c r="J23" i="3" s="1"/>
  <c r="I11" i="30"/>
  <c r="D13" i="30"/>
  <c r="M11" i="30"/>
  <c r="M8" i="30"/>
  <c r="B8" i="30"/>
  <c r="B11" i="30"/>
  <c r="K8" i="29"/>
  <c r="K11" i="29"/>
  <c r="G11" i="29"/>
  <c r="G8" i="29"/>
  <c r="G6" i="29" s="1"/>
  <c r="G5" i="29" s="1"/>
  <c r="H22" i="3" s="1"/>
  <c r="F11" i="29"/>
  <c r="F8" i="29"/>
  <c r="F6" i="29" s="1"/>
  <c r="F5" i="29" s="1"/>
  <c r="G22" i="3" s="1"/>
  <c r="C8" i="29"/>
  <c r="C11" i="29"/>
  <c r="L11" i="29"/>
  <c r="L8" i="29"/>
  <c r="D13" i="29"/>
  <c r="I13" i="29"/>
  <c r="H13" i="29"/>
  <c r="M13" i="29"/>
  <c r="E13" i="29"/>
  <c r="J8" i="29"/>
  <c r="J6" i="29" s="1"/>
  <c r="J5" i="29" s="1"/>
  <c r="K22" i="3" s="1"/>
  <c r="J11" i="29"/>
  <c r="E11" i="28"/>
  <c r="E8" i="28"/>
  <c r="J8" i="28"/>
  <c r="J6" i="28" s="1"/>
  <c r="J5" i="28" s="1"/>
  <c r="K21" i="3" s="1"/>
  <c r="J11" i="28"/>
  <c r="D11" i="28"/>
  <c r="D8" i="28"/>
  <c r="L8" i="28"/>
  <c r="L6" i="28" s="1"/>
  <c r="L5" i="28" s="1"/>
  <c r="M21" i="3" s="1"/>
  <c r="L11" i="28"/>
  <c r="M16" i="28"/>
  <c r="M13" i="28"/>
  <c r="I6" i="28"/>
  <c r="I5" i="28" s="1"/>
  <c r="J21" i="3" s="1"/>
  <c r="F11" i="28"/>
  <c r="F8" i="28"/>
  <c r="F6" i="28" s="1"/>
  <c r="F5" i="28" s="1"/>
  <c r="G21" i="3" s="1"/>
  <c r="K6" i="28"/>
  <c r="C8" i="28"/>
  <c r="C6" i="28" s="1"/>
  <c r="C5" i="28" s="1"/>
  <c r="D21" i="3" s="1"/>
  <c r="G13" i="28"/>
  <c r="B8" i="28"/>
  <c r="B11" i="28"/>
  <c r="O37" i="3" l="1"/>
  <c r="U37" i="3" s="1"/>
  <c r="O35" i="3"/>
  <c r="U35" i="3" s="1"/>
  <c r="J6" i="30"/>
  <c r="J5" i="30" s="1"/>
  <c r="K23" i="3" s="1"/>
  <c r="L6" i="31"/>
  <c r="L5" i="31" s="1"/>
  <c r="M24" i="3" s="1"/>
  <c r="E6" i="28"/>
  <c r="E5" i="28" s="1"/>
  <c r="F21" i="3" s="1"/>
  <c r="B6" i="32"/>
  <c r="B5" i="32" s="1"/>
  <c r="C25" i="3" s="1"/>
  <c r="H6" i="33"/>
  <c r="H5" i="33" s="1"/>
  <c r="I26" i="3" s="1"/>
  <c r="K6" i="29"/>
  <c r="K5" i="29" s="1"/>
  <c r="L22" i="3" s="1"/>
  <c r="E6" i="30"/>
  <c r="E5" i="30" s="1"/>
  <c r="F23" i="3" s="1"/>
  <c r="D6" i="28"/>
  <c r="D5" i="28" s="1"/>
  <c r="E21" i="3" s="1"/>
  <c r="F6" i="31"/>
  <c r="F5" i="31" s="1"/>
  <c r="G24" i="3" s="1"/>
  <c r="L6" i="33"/>
  <c r="L5" i="33" s="1"/>
  <c r="M26" i="3" s="1"/>
  <c r="N5" i="34"/>
  <c r="M34" i="3"/>
  <c r="O34" i="3" s="1"/>
  <c r="U34" i="3" s="1"/>
  <c r="N5" i="36"/>
  <c r="D36" i="3"/>
  <c r="O36" i="3" s="1"/>
  <c r="U36" i="3" s="1"/>
  <c r="N5" i="38"/>
  <c r="D38" i="3"/>
  <c r="O38" i="3" s="1"/>
  <c r="U38" i="3" s="1"/>
  <c r="N5" i="37"/>
  <c r="N5" i="39"/>
  <c r="H39" i="3"/>
  <c r="O39" i="3" s="1"/>
  <c r="U39" i="3" s="1"/>
  <c r="N5" i="35"/>
  <c r="K5" i="28"/>
  <c r="L21" i="3" s="1"/>
  <c r="G11" i="33"/>
  <c r="G8" i="33"/>
  <c r="G6" i="33" s="1"/>
  <c r="G5" i="33" s="1"/>
  <c r="H26" i="3" s="1"/>
  <c r="K6" i="33"/>
  <c r="K5" i="33" s="1"/>
  <c r="L26" i="3" s="1"/>
  <c r="M11" i="33"/>
  <c r="M8" i="33"/>
  <c r="D6" i="33"/>
  <c r="D5" i="33" s="1"/>
  <c r="E26" i="3" s="1"/>
  <c r="J6" i="33"/>
  <c r="J5" i="33" s="1"/>
  <c r="K26" i="3" s="1"/>
  <c r="I8" i="33"/>
  <c r="I6" i="33" s="1"/>
  <c r="I5" i="33" s="1"/>
  <c r="J26" i="3" s="1"/>
  <c r="I11" i="33"/>
  <c r="C6" i="33"/>
  <c r="C5" i="33" s="1"/>
  <c r="D26" i="3" s="1"/>
  <c r="M6" i="32"/>
  <c r="M5" i="32" s="1"/>
  <c r="N25" i="3" s="1"/>
  <c r="K11" i="32"/>
  <c r="K8" i="32"/>
  <c r="K6" i="32" s="1"/>
  <c r="K5" i="32" s="1"/>
  <c r="L25" i="3" s="1"/>
  <c r="E6" i="32"/>
  <c r="E5" i="32" s="1"/>
  <c r="F25" i="3" s="1"/>
  <c r="H6" i="32"/>
  <c r="H5" i="32" s="1"/>
  <c r="I25" i="3" s="1"/>
  <c r="L11" i="32"/>
  <c r="L8" i="32"/>
  <c r="I11" i="32"/>
  <c r="I8" i="32"/>
  <c r="C11" i="32"/>
  <c r="C8" i="32"/>
  <c r="C6" i="32" s="1"/>
  <c r="C5" i="32" s="1"/>
  <c r="D25" i="3" s="1"/>
  <c r="G11" i="31"/>
  <c r="G8" i="31"/>
  <c r="G6" i="31" s="1"/>
  <c r="G5" i="31" s="1"/>
  <c r="H24" i="3" s="1"/>
  <c r="M11" i="31"/>
  <c r="M8" i="31"/>
  <c r="I8" i="31"/>
  <c r="I11" i="31"/>
  <c r="C6" i="31"/>
  <c r="C5" i="31" s="1"/>
  <c r="D24" i="3" s="1"/>
  <c r="D6" i="31"/>
  <c r="D5" i="31" s="1"/>
  <c r="E24" i="3" s="1"/>
  <c r="H6" i="31"/>
  <c r="H5" i="31" s="1"/>
  <c r="I24" i="3" s="1"/>
  <c r="M6" i="30"/>
  <c r="M5" i="30" s="1"/>
  <c r="N23" i="3" s="1"/>
  <c r="D11" i="30"/>
  <c r="D8" i="30"/>
  <c r="G11" i="30"/>
  <c r="G8" i="30"/>
  <c r="C11" i="30"/>
  <c r="C8" i="30"/>
  <c r="C6" i="30" s="1"/>
  <c r="C5" i="30" s="1"/>
  <c r="D23" i="3" s="1"/>
  <c r="K11" i="30"/>
  <c r="K8" i="30"/>
  <c r="B6" i="30"/>
  <c r="B5" i="30" s="1"/>
  <c r="C23" i="3" s="1"/>
  <c r="C6" i="29"/>
  <c r="C5" i="29" s="1"/>
  <c r="D22" i="3" s="1"/>
  <c r="E11" i="29"/>
  <c r="E8" i="29"/>
  <c r="E6" i="29" s="1"/>
  <c r="E5" i="29" s="1"/>
  <c r="F22" i="3" s="1"/>
  <c r="H8" i="29"/>
  <c r="H11" i="29"/>
  <c r="M11" i="29"/>
  <c r="M8" i="29"/>
  <c r="M6" i="29" s="1"/>
  <c r="M5" i="29" s="1"/>
  <c r="N22" i="3" s="1"/>
  <c r="I8" i="29"/>
  <c r="I11" i="29"/>
  <c r="D11" i="29"/>
  <c r="D8" i="29"/>
  <c r="D6" i="29" s="1"/>
  <c r="D5" i="29" s="1"/>
  <c r="E22" i="3" s="1"/>
  <c r="L6" i="29"/>
  <c r="L5" i="29" s="1"/>
  <c r="M22" i="3" s="1"/>
  <c r="B6" i="28"/>
  <c r="B5" i="28" s="1"/>
  <c r="C21" i="3" s="1"/>
  <c r="G11" i="28"/>
  <c r="G8" i="28"/>
  <c r="G6" i="28" s="1"/>
  <c r="G5" i="28" s="1"/>
  <c r="H21" i="3" s="1"/>
  <c r="M11" i="28"/>
  <c r="M8" i="28"/>
  <c r="M6" i="28" l="1"/>
  <c r="M5" i="28" s="1"/>
  <c r="N21" i="3" s="1"/>
  <c r="D6" i="30"/>
  <c r="D5" i="30" s="1"/>
  <c r="E23" i="3" s="1"/>
  <c r="M6" i="31"/>
  <c r="M5" i="31" s="1"/>
  <c r="N24" i="3" s="1"/>
  <c r="G6" i="30"/>
  <c r="G5" i="30" s="1"/>
  <c r="H23" i="3" s="1"/>
  <c r="I6" i="32"/>
  <c r="I5" i="32" s="1"/>
  <c r="J25" i="3" s="1"/>
  <c r="O21" i="3"/>
  <c r="U21" i="3" s="1"/>
  <c r="M6" i="33"/>
  <c r="M5" i="33" s="1"/>
  <c r="N26" i="3" s="1"/>
  <c r="O26" i="3" s="1"/>
  <c r="U26" i="3" s="1"/>
  <c r="N5" i="33"/>
  <c r="L6" i="32"/>
  <c r="L5" i="32" s="1"/>
  <c r="I6" i="31"/>
  <c r="I5" i="31" s="1"/>
  <c r="K6" i="30"/>
  <c r="K5" i="30" s="1"/>
  <c r="H6" i="29"/>
  <c r="H5" i="29" s="1"/>
  <c r="I6" i="29"/>
  <c r="I5" i="29" s="1"/>
  <c r="J22" i="3" s="1"/>
  <c r="N5" i="28"/>
  <c r="N5" i="31" l="1"/>
  <c r="J24" i="3"/>
  <c r="O24" i="3" s="1"/>
  <c r="U24" i="3" s="1"/>
  <c r="N5" i="32"/>
  <c r="M25" i="3"/>
  <c r="O25" i="3" s="1"/>
  <c r="U25" i="3" s="1"/>
  <c r="N5" i="29"/>
  <c r="I22" i="3"/>
  <c r="O22" i="3" s="1"/>
  <c r="U22" i="3" s="1"/>
  <c r="N5" i="30"/>
  <c r="L23" i="3"/>
  <c r="O23" i="3" s="1"/>
  <c r="U23" i="3" s="1"/>
  <c r="M35" i="13" l="1"/>
  <c r="L35" i="13"/>
  <c r="C37" i="12"/>
  <c r="D37" i="12" s="1"/>
  <c r="E37" i="12" s="1"/>
  <c r="F37" i="12" s="1"/>
  <c r="G37" i="12" s="1"/>
  <c r="H37" i="12" s="1"/>
  <c r="I37" i="12" s="1"/>
  <c r="J37" i="12" s="1"/>
  <c r="K37" i="12" s="1"/>
  <c r="L37" i="12" s="1"/>
  <c r="M37" i="12" s="1"/>
  <c r="C37" i="10"/>
  <c r="D37" i="10" s="1"/>
  <c r="E37" i="10" s="1"/>
  <c r="F37" i="10" s="1"/>
  <c r="G37" i="10" s="1"/>
  <c r="H37" i="10" s="1"/>
  <c r="I37" i="10" s="1"/>
  <c r="J37" i="10" s="1"/>
  <c r="K37" i="10" s="1"/>
  <c r="L37" i="10" s="1"/>
  <c r="M37" i="10" s="1"/>
  <c r="C37" i="9"/>
  <c r="D37" i="9" s="1"/>
  <c r="E37" i="9" s="1"/>
  <c r="F37" i="9" s="1"/>
  <c r="G37" i="9" s="1"/>
  <c r="H37" i="9" s="1"/>
  <c r="I37" i="9" s="1"/>
  <c r="J37" i="9" s="1"/>
  <c r="K37" i="9" s="1"/>
  <c r="L37" i="9" s="1"/>
  <c r="M37" i="9" s="1"/>
  <c r="C37" i="6"/>
  <c r="D37" i="6" s="1"/>
  <c r="E37" i="6" s="1"/>
  <c r="F37" i="6" s="1"/>
  <c r="G37" i="6" s="1"/>
  <c r="H37" i="6" s="1"/>
  <c r="I37" i="6" s="1"/>
  <c r="J37" i="6" s="1"/>
  <c r="K37" i="6" s="1"/>
  <c r="L37" i="6" s="1"/>
  <c r="M37" i="6" s="1"/>
  <c r="C37" i="5"/>
  <c r="D37" i="5" s="1"/>
  <c r="E37" i="5" s="1"/>
  <c r="F37" i="5" s="1"/>
  <c r="G37" i="5" s="1"/>
  <c r="H37" i="5" s="1"/>
  <c r="I37" i="5" s="1"/>
  <c r="J37" i="5" s="1"/>
  <c r="K37" i="5" s="1"/>
  <c r="L37" i="5" s="1"/>
  <c r="M37" i="5" s="1"/>
  <c r="C37" i="2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B39" i="23" l="1"/>
  <c r="B38" i="23" s="1"/>
  <c r="M35" i="23"/>
  <c r="L35" i="23"/>
  <c r="K35" i="23"/>
  <c r="J35" i="23"/>
  <c r="I35" i="23"/>
  <c r="H35" i="23"/>
  <c r="G35" i="23"/>
  <c r="F35" i="23"/>
  <c r="E35" i="23"/>
  <c r="D35" i="23"/>
  <c r="C35" i="23"/>
  <c r="B35" i="23"/>
  <c r="M33" i="23"/>
  <c r="L33" i="23"/>
  <c r="K33" i="23"/>
  <c r="J33" i="23"/>
  <c r="I33" i="23"/>
  <c r="H33" i="23"/>
  <c r="G33" i="23"/>
  <c r="F33" i="23"/>
  <c r="E33" i="23"/>
  <c r="D33" i="23"/>
  <c r="C33" i="23"/>
  <c r="M31" i="23"/>
  <c r="L31" i="23"/>
  <c r="K31" i="23"/>
  <c r="J31" i="23"/>
  <c r="I31" i="23"/>
  <c r="H31" i="23"/>
  <c r="G31" i="23"/>
  <c r="G20" i="23" s="1"/>
  <c r="F31" i="23"/>
  <c r="F20" i="23" s="1"/>
  <c r="E31" i="23"/>
  <c r="D31" i="23"/>
  <c r="C31" i="23"/>
  <c r="M28" i="23"/>
  <c r="L28" i="23"/>
  <c r="L20" i="23" s="1"/>
  <c r="K28" i="23"/>
  <c r="K20" i="23" s="1"/>
  <c r="J28" i="23"/>
  <c r="J20" i="23" s="1"/>
  <c r="I28" i="23"/>
  <c r="H28" i="23"/>
  <c r="G28" i="23"/>
  <c r="F28" i="23"/>
  <c r="E28" i="23"/>
  <c r="D28" i="23"/>
  <c r="D20" i="23" s="1"/>
  <c r="C28" i="23"/>
  <c r="C20" i="23" s="1"/>
  <c r="B28" i="23"/>
  <c r="B20" i="23" s="1"/>
  <c r="M26" i="23"/>
  <c r="L26" i="23"/>
  <c r="K26" i="23"/>
  <c r="J26" i="23"/>
  <c r="I26" i="23"/>
  <c r="H26" i="23"/>
  <c r="G26" i="23"/>
  <c r="F26" i="23"/>
  <c r="E26" i="23"/>
  <c r="D26" i="23"/>
  <c r="C26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M21" i="23"/>
  <c r="L21" i="23"/>
  <c r="K21" i="23"/>
  <c r="J21" i="23"/>
  <c r="I21" i="23"/>
  <c r="I9" i="23" s="1"/>
  <c r="H21" i="23"/>
  <c r="G21" i="23"/>
  <c r="G9" i="23" s="1"/>
  <c r="F21" i="23"/>
  <c r="E21" i="23"/>
  <c r="D21" i="23"/>
  <c r="C21" i="23"/>
  <c r="C9" i="23" s="1"/>
  <c r="B21" i="23"/>
  <c r="B19" i="23"/>
  <c r="B17" i="23" s="1"/>
  <c r="B16" i="23" s="1"/>
  <c r="M18" i="23"/>
  <c r="L18" i="23"/>
  <c r="K18" i="23"/>
  <c r="J18" i="23"/>
  <c r="I18" i="23"/>
  <c r="H18" i="23"/>
  <c r="G18" i="23"/>
  <c r="F18" i="23"/>
  <c r="E18" i="23"/>
  <c r="D18" i="23"/>
  <c r="C18" i="23"/>
  <c r="B15" i="23"/>
  <c r="M15" i="23" s="1"/>
  <c r="M14" i="23"/>
  <c r="M39" i="23" s="1"/>
  <c r="L14" i="23"/>
  <c r="L39" i="23" s="1"/>
  <c r="K14" i="23"/>
  <c r="K39" i="23" s="1"/>
  <c r="J14" i="23"/>
  <c r="J39" i="23" s="1"/>
  <c r="I14" i="23"/>
  <c r="I39" i="23" s="1"/>
  <c r="H14" i="23"/>
  <c r="H39" i="23" s="1"/>
  <c r="G14" i="23"/>
  <c r="G39" i="23" s="1"/>
  <c r="F14" i="23"/>
  <c r="E14" i="23"/>
  <c r="E39" i="23" s="1"/>
  <c r="D14" i="23"/>
  <c r="D39" i="23" s="1"/>
  <c r="C14" i="23"/>
  <c r="C39" i="23" s="1"/>
  <c r="M12" i="23"/>
  <c r="L12" i="23"/>
  <c r="K12" i="23"/>
  <c r="K19" i="23" s="1"/>
  <c r="J12" i="23"/>
  <c r="J19" i="23" s="1"/>
  <c r="I12" i="23"/>
  <c r="H12" i="23"/>
  <c r="G12" i="23"/>
  <c r="G19" i="23" s="1"/>
  <c r="F12" i="23"/>
  <c r="F19" i="23" s="1"/>
  <c r="E12" i="23"/>
  <c r="D12" i="23"/>
  <c r="C12" i="23"/>
  <c r="C19" i="23" s="1"/>
  <c r="H9" i="23"/>
  <c r="B9" i="23"/>
  <c r="B39" i="21"/>
  <c r="B38" i="21" s="1"/>
  <c r="M35" i="21"/>
  <c r="L35" i="21"/>
  <c r="K35" i="21"/>
  <c r="J35" i="21"/>
  <c r="I35" i="21"/>
  <c r="H35" i="21"/>
  <c r="G35" i="21"/>
  <c r="F35" i="21"/>
  <c r="E35" i="21"/>
  <c r="D35" i="21"/>
  <c r="C35" i="21"/>
  <c r="B35" i="21"/>
  <c r="M33" i="21"/>
  <c r="L33" i="21"/>
  <c r="K33" i="21"/>
  <c r="K9" i="21" s="1"/>
  <c r="J33" i="21"/>
  <c r="I33" i="21"/>
  <c r="H33" i="21"/>
  <c r="G33" i="21"/>
  <c r="G9" i="21" s="1"/>
  <c r="F33" i="21"/>
  <c r="E33" i="21"/>
  <c r="D33" i="21"/>
  <c r="C33" i="21"/>
  <c r="C9" i="21" s="1"/>
  <c r="M31" i="21"/>
  <c r="L31" i="21"/>
  <c r="K31" i="21"/>
  <c r="J31" i="21"/>
  <c r="I31" i="21"/>
  <c r="H31" i="21"/>
  <c r="G31" i="21"/>
  <c r="F31" i="21"/>
  <c r="F20" i="21" s="1"/>
  <c r="F10" i="21" s="1"/>
  <c r="E31" i="21"/>
  <c r="D31" i="21"/>
  <c r="C31" i="21"/>
  <c r="M28" i="21"/>
  <c r="M20" i="21" s="1"/>
  <c r="L28" i="21"/>
  <c r="K28" i="21"/>
  <c r="J28" i="21"/>
  <c r="I28" i="21"/>
  <c r="I20" i="21" s="1"/>
  <c r="H28" i="21"/>
  <c r="H20" i="21" s="1"/>
  <c r="G28" i="21"/>
  <c r="F28" i="21"/>
  <c r="E28" i="21"/>
  <c r="E20" i="21" s="1"/>
  <c r="D28" i="21"/>
  <c r="C28" i="21"/>
  <c r="B28" i="21"/>
  <c r="M26" i="21"/>
  <c r="L26" i="21"/>
  <c r="K26" i="21"/>
  <c r="J26" i="21"/>
  <c r="I26" i="21"/>
  <c r="H26" i="21"/>
  <c r="G26" i="21"/>
  <c r="F26" i="21"/>
  <c r="E26" i="21"/>
  <c r="D26" i="21"/>
  <c r="C26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M21" i="21"/>
  <c r="M9" i="21" s="1"/>
  <c r="L21" i="21"/>
  <c r="K21" i="21"/>
  <c r="J21" i="21"/>
  <c r="I21" i="21"/>
  <c r="H21" i="21"/>
  <c r="G21" i="21"/>
  <c r="F21" i="21"/>
  <c r="E21" i="21"/>
  <c r="E9" i="21" s="1"/>
  <c r="D21" i="21"/>
  <c r="C21" i="21"/>
  <c r="B21" i="21"/>
  <c r="B9" i="21" s="1"/>
  <c r="L20" i="21"/>
  <c r="G20" i="21"/>
  <c r="G10" i="21" s="1"/>
  <c r="D20" i="21"/>
  <c r="C20" i="21"/>
  <c r="B20" i="21"/>
  <c r="B19" i="21"/>
  <c r="B17" i="21" s="1"/>
  <c r="M18" i="21"/>
  <c r="L18" i="21"/>
  <c r="K18" i="21"/>
  <c r="J18" i="21"/>
  <c r="I18" i="21"/>
  <c r="H18" i="21"/>
  <c r="G18" i="21"/>
  <c r="F18" i="21"/>
  <c r="E18" i="21"/>
  <c r="D18" i="21"/>
  <c r="C18" i="21"/>
  <c r="B15" i="21"/>
  <c r="M15" i="21" s="1"/>
  <c r="M14" i="21"/>
  <c r="M39" i="21" s="1"/>
  <c r="L14" i="21"/>
  <c r="L39" i="21" s="1"/>
  <c r="K14" i="21"/>
  <c r="K39" i="21" s="1"/>
  <c r="J14" i="21"/>
  <c r="J39" i="21" s="1"/>
  <c r="I14" i="21"/>
  <c r="I39" i="21" s="1"/>
  <c r="H14" i="21"/>
  <c r="H39" i="21" s="1"/>
  <c r="G14" i="21"/>
  <c r="G39" i="21" s="1"/>
  <c r="F14" i="21"/>
  <c r="F39" i="21" s="1"/>
  <c r="E14" i="21"/>
  <c r="E39" i="21" s="1"/>
  <c r="D14" i="21"/>
  <c r="D39" i="21" s="1"/>
  <c r="C14" i="21"/>
  <c r="C39" i="21" s="1"/>
  <c r="M12" i="21"/>
  <c r="L12" i="21"/>
  <c r="K12" i="21"/>
  <c r="J12" i="21"/>
  <c r="J19" i="21" s="1"/>
  <c r="I12" i="21"/>
  <c r="H12" i="21"/>
  <c r="H38" i="21" s="1"/>
  <c r="G12" i="21"/>
  <c r="F12" i="21"/>
  <c r="F19" i="21" s="1"/>
  <c r="E12" i="21"/>
  <c r="D12" i="21"/>
  <c r="C12" i="21"/>
  <c r="I9" i="21"/>
  <c r="H9" i="21"/>
  <c r="F9" i="21"/>
  <c r="B46" i="3"/>
  <c r="A46" i="3"/>
  <c r="T46" i="3" s="1"/>
  <c r="B45" i="3"/>
  <c r="A45" i="3"/>
  <c r="T45" i="3" s="1"/>
  <c r="B44" i="3"/>
  <c r="A44" i="3"/>
  <c r="B43" i="3"/>
  <c r="A43" i="3"/>
  <c r="T43" i="3" s="1"/>
  <c r="B42" i="3"/>
  <c r="A42" i="3"/>
  <c r="B18" i="3"/>
  <c r="A18" i="3"/>
  <c r="B17" i="3"/>
  <c r="A17" i="3"/>
  <c r="T17" i="3" s="1"/>
  <c r="B16" i="3"/>
  <c r="A16" i="3"/>
  <c r="T16" i="3" s="1"/>
  <c r="B13" i="3"/>
  <c r="A13" i="3"/>
  <c r="T13" i="3" s="1"/>
  <c r="B12" i="3"/>
  <c r="A12" i="3"/>
  <c r="T12" i="3" s="1"/>
  <c r="B11" i="3"/>
  <c r="A11" i="3"/>
  <c r="B10" i="3"/>
  <c r="A10" i="3"/>
  <c r="T10" i="3" s="1"/>
  <c r="B9" i="3"/>
  <c r="A9" i="3"/>
  <c r="B8" i="3"/>
  <c r="A8" i="3"/>
  <c r="B7" i="3"/>
  <c r="A7" i="3"/>
  <c r="B6" i="3"/>
  <c r="A6" i="3"/>
  <c r="B5" i="3"/>
  <c r="A5" i="3"/>
  <c r="B4" i="3"/>
  <c r="A4" i="3"/>
  <c r="B15" i="24"/>
  <c r="L15" i="24" s="1"/>
  <c r="B15" i="25"/>
  <c r="B15" i="26"/>
  <c r="C15" i="26" s="1"/>
  <c r="B15" i="27"/>
  <c r="K15" i="27" s="1"/>
  <c r="B15" i="13"/>
  <c r="B15" i="14"/>
  <c r="B15" i="15"/>
  <c r="B15" i="16"/>
  <c r="B15" i="17"/>
  <c r="B15" i="18"/>
  <c r="I15" i="18" s="1"/>
  <c r="B15" i="19"/>
  <c r="B15" i="20"/>
  <c r="M15" i="20" s="1"/>
  <c r="K15" i="13"/>
  <c r="B39" i="20"/>
  <c r="B38" i="20" s="1"/>
  <c r="M35" i="20"/>
  <c r="L35" i="20"/>
  <c r="K35" i="20"/>
  <c r="J35" i="20"/>
  <c r="I35" i="20"/>
  <c r="H35" i="20"/>
  <c r="G35" i="20"/>
  <c r="F35" i="20"/>
  <c r="E35" i="20"/>
  <c r="D35" i="20"/>
  <c r="C35" i="20"/>
  <c r="B35" i="20"/>
  <c r="M33" i="20"/>
  <c r="L33" i="20"/>
  <c r="K33" i="20"/>
  <c r="J33" i="20"/>
  <c r="I33" i="20"/>
  <c r="H33" i="20"/>
  <c r="G33" i="20"/>
  <c r="F33" i="20"/>
  <c r="E33" i="20"/>
  <c r="D33" i="20"/>
  <c r="C33" i="20"/>
  <c r="M31" i="20"/>
  <c r="L31" i="20"/>
  <c r="K31" i="20"/>
  <c r="J31" i="20"/>
  <c r="I31" i="20"/>
  <c r="H31" i="20"/>
  <c r="G31" i="20"/>
  <c r="F31" i="20"/>
  <c r="E31" i="20"/>
  <c r="D31" i="20"/>
  <c r="C31" i="20"/>
  <c r="C20" i="20" s="1"/>
  <c r="M28" i="20"/>
  <c r="L28" i="20"/>
  <c r="K28" i="20"/>
  <c r="J28" i="20"/>
  <c r="I28" i="20"/>
  <c r="H28" i="20"/>
  <c r="G28" i="20"/>
  <c r="F28" i="20"/>
  <c r="F20" i="20" s="1"/>
  <c r="E28" i="20"/>
  <c r="D28" i="20"/>
  <c r="C28" i="20"/>
  <c r="B28" i="20"/>
  <c r="B20" i="20" s="1"/>
  <c r="M26" i="20"/>
  <c r="L26" i="20"/>
  <c r="K26" i="20"/>
  <c r="J26" i="20"/>
  <c r="I26" i="20"/>
  <c r="H26" i="20"/>
  <c r="G26" i="20"/>
  <c r="F26" i="20"/>
  <c r="E26" i="20"/>
  <c r="D26" i="20"/>
  <c r="C26" i="20"/>
  <c r="M22" i="20"/>
  <c r="L22" i="20"/>
  <c r="K22" i="20"/>
  <c r="J22" i="20"/>
  <c r="I22" i="20"/>
  <c r="H22" i="20"/>
  <c r="G22" i="20"/>
  <c r="F22" i="20"/>
  <c r="E22" i="20"/>
  <c r="D22" i="20"/>
  <c r="C22" i="20"/>
  <c r="B22" i="20"/>
  <c r="M21" i="20"/>
  <c r="L21" i="20"/>
  <c r="K21" i="20"/>
  <c r="J21" i="20"/>
  <c r="I21" i="20"/>
  <c r="H21" i="20"/>
  <c r="G21" i="20"/>
  <c r="F21" i="20"/>
  <c r="E21" i="20"/>
  <c r="D21" i="20"/>
  <c r="C21" i="20"/>
  <c r="C9" i="20" s="1"/>
  <c r="B21" i="20"/>
  <c r="B9" i="20" s="1"/>
  <c r="K20" i="20"/>
  <c r="B19" i="20"/>
  <c r="B17" i="20" s="1"/>
  <c r="M18" i="20"/>
  <c r="L18" i="20"/>
  <c r="K18" i="20"/>
  <c r="J18" i="20"/>
  <c r="I18" i="20"/>
  <c r="H18" i="20"/>
  <c r="G18" i="20"/>
  <c r="F18" i="20"/>
  <c r="E18" i="20"/>
  <c r="D18" i="20"/>
  <c r="C18" i="20"/>
  <c r="M14" i="20"/>
  <c r="M39" i="20" s="1"/>
  <c r="L14" i="20"/>
  <c r="L39" i="20" s="1"/>
  <c r="K14" i="20"/>
  <c r="K39" i="20" s="1"/>
  <c r="J14" i="20"/>
  <c r="J39" i="20" s="1"/>
  <c r="I14" i="20"/>
  <c r="I39" i="20" s="1"/>
  <c r="H14" i="20"/>
  <c r="H39" i="20" s="1"/>
  <c r="G14" i="20"/>
  <c r="G39" i="20" s="1"/>
  <c r="F14" i="20"/>
  <c r="F39" i="20" s="1"/>
  <c r="E14" i="20"/>
  <c r="E39" i="20" s="1"/>
  <c r="D14" i="20"/>
  <c r="D39" i="20" s="1"/>
  <c r="C14" i="20"/>
  <c r="C39" i="20" s="1"/>
  <c r="M12" i="20"/>
  <c r="L12" i="20"/>
  <c r="K12" i="20"/>
  <c r="J12" i="20"/>
  <c r="J19" i="20" s="1"/>
  <c r="I12" i="20"/>
  <c r="I19" i="20" s="1"/>
  <c r="H12" i="20"/>
  <c r="G12" i="20"/>
  <c r="G38" i="20" s="1"/>
  <c r="F12" i="20"/>
  <c r="F19" i="20" s="1"/>
  <c r="F17" i="20" s="1"/>
  <c r="F16" i="20" s="1"/>
  <c r="E12" i="20"/>
  <c r="D12" i="20"/>
  <c r="C12" i="20"/>
  <c r="G9" i="20"/>
  <c r="B39" i="19"/>
  <c r="B38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M33" i="19"/>
  <c r="L33" i="19"/>
  <c r="K33" i="19"/>
  <c r="J33" i="19"/>
  <c r="I33" i="19"/>
  <c r="H33" i="19"/>
  <c r="G33" i="19"/>
  <c r="F33" i="19"/>
  <c r="E33" i="19"/>
  <c r="D33" i="19"/>
  <c r="C33" i="19"/>
  <c r="M31" i="19"/>
  <c r="L31" i="19"/>
  <c r="K31" i="19"/>
  <c r="J31" i="19"/>
  <c r="I31" i="19"/>
  <c r="H31" i="19"/>
  <c r="G31" i="19"/>
  <c r="F31" i="19"/>
  <c r="E31" i="19"/>
  <c r="D31" i="19"/>
  <c r="C31" i="19"/>
  <c r="M28" i="19"/>
  <c r="L28" i="19"/>
  <c r="K28" i="19"/>
  <c r="K20" i="19" s="1"/>
  <c r="J28" i="19"/>
  <c r="I28" i="19"/>
  <c r="H28" i="19"/>
  <c r="H20" i="19" s="1"/>
  <c r="G28" i="19"/>
  <c r="F28" i="19"/>
  <c r="E28" i="19"/>
  <c r="D28" i="19"/>
  <c r="C28" i="19"/>
  <c r="C20" i="19" s="1"/>
  <c r="B28" i="19"/>
  <c r="B20" i="19" s="1"/>
  <c r="M26" i="19"/>
  <c r="L26" i="19"/>
  <c r="K26" i="19"/>
  <c r="J26" i="19"/>
  <c r="I26" i="19"/>
  <c r="H26" i="19"/>
  <c r="G26" i="19"/>
  <c r="F26" i="19"/>
  <c r="E26" i="19"/>
  <c r="D26" i="19"/>
  <c r="C26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M21" i="19"/>
  <c r="L21" i="19"/>
  <c r="K21" i="19"/>
  <c r="K9" i="19" s="1"/>
  <c r="J21" i="19"/>
  <c r="I21" i="19"/>
  <c r="H21" i="19"/>
  <c r="H9" i="19" s="1"/>
  <c r="G21" i="19"/>
  <c r="G9" i="19" s="1"/>
  <c r="F21" i="19"/>
  <c r="E21" i="19"/>
  <c r="D21" i="19"/>
  <c r="C21" i="19"/>
  <c r="C9" i="19" s="1"/>
  <c r="B21" i="19"/>
  <c r="B9" i="19" s="1"/>
  <c r="B19" i="19"/>
  <c r="B17" i="19" s="1"/>
  <c r="M18" i="19"/>
  <c r="L18" i="19"/>
  <c r="K18" i="19"/>
  <c r="J18" i="19"/>
  <c r="I18" i="19"/>
  <c r="H18" i="19"/>
  <c r="G18" i="19"/>
  <c r="F18" i="19"/>
  <c r="E18" i="19"/>
  <c r="D18" i="19"/>
  <c r="C18" i="19"/>
  <c r="M14" i="19"/>
  <c r="M39" i="19" s="1"/>
  <c r="L14" i="19"/>
  <c r="L39" i="19" s="1"/>
  <c r="K14" i="19"/>
  <c r="K39" i="19" s="1"/>
  <c r="J14" i="19"/>
  <c r="J39" i="19" s="1"/>
  <c r="I14" i="19"/>
  <c r="I39" i="19" s="1"/>
  <c r="H14" i="19"/>
  <c r="H39" i="19" s="1"/>
  <c r="G14" i="19"/>
  <c r="G39" i="19" s="1"/>
  <c r="F14" i="19"/>
  <c r="F39" i="19" s="1"/>
  <c r="E14" i="19"/>
  <c r="E39" i="19" s="1"/>
  <c r="D14" i="19"/>
  <c r="D39" i="19" s="1"/>
  <c r="C14" i="19"/>
  <c r="C39" i="19" s="1"/>
  <c r="M12" i="19"/>
  <c r="L12" i="19"/>
  <c r="L38" i="19" s="1"/>
  <c r="K12" i="19"/>
  <c r="K19" i="19" s="1"/>
  <c r="J12" i="19"/>
  <c r="J19" i="19" s="1"/>
  <c r="J17" i="19" s="1"/>
  <c r="J16" i="19" s="1"/>
  <c r="I12" i="19"/>
  <c r="H12" i="19"/>
  <c r="G12" i="19"/>
  <c r="G19" i="19" s="1"/>
  <c r="F12" i="19"/>
  <c r="F19" i="19" s="1"/>
  <c r="E12" i="19"/>
  <c r="D12" i="19"/>
  <c r="D38" i="19" s="1"/>
  <c r="C12" i="19"/>
  <c r="C19" i="19" s="1"/>
  <c r="L9" i="19"/>
  <c r="B39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M33" i="18"/>
  <c r="L33" i="18"/>
  <c r="K33" i="18"/>
  <c r="J33" i="18"/>
  <c r="I33" i="18"/>
  <c r="H33" i="18"/>
  <c r="G33" i="18"/>
  <c r="F33" i="18"/>
  <c r="E33" i="18"/>
  <c r="D33" i="18"/>
  <c r="C33" i="18"/>
  <c r="M31" i="18"/>
  <c r="L31" i="18"/>
  <c r="K31" i="18"/>
  <c r="J31" i="18"/>
  <c r="I31" i="18"/>
  <c r="H31" i="18"/>
  <c r="G31" i="18"/>
  <c r="F31" i="18"/>
  <c r="E31" i="18"/>
  <c r="D31" i="18"/>
  <c r="C31" i="18"/>
  <c r="M28" i="18"/>
  <c r="M20" i="18" s="1"/>
  <c r="L28" i="18"/>
  <c r="K28" i="18"/>
  <c r="J28" i="18"/>
  <c r="I28" i="18"/>
  <c r="I20" i="18" s="1"/>
  <c r="I10" i="18" s="1"/>
  <c r="H28" i="18"/>
  <c r="H20" i="18" s="1"/>
  <c r="G28" i="18"/>
  <c r="G20" i="18" s="1"/>
  <c r="F28" i="18"/>
  <c r="E28" i="18"/>
  <c r="E20" i="18" s="1"/>
  <c r="D28" i="18"/>
  <c r="C28" i="18"/>
  <c r="B28" i="18"/>
  <c r="B20" i="18" s="1"/>
  <c r="B10" i="18" s="1"/>
  <c r="M26" i="18"/>
  <c r="L26" i="18"/>
  <c r="K26" i="18"/>
  <c r="J26" i="18"/>
  <c r="I26" i="18"/>
  <c r="H26" i="18"/>
  <c r="G26" i="18"/>
  <c r="F26" i="18"/>
  <c r="E26" i="18"/>
  <c r="D26" i="18"/>
  <c r="C26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M21" i="18"/>
  <c r="M9" i="18" s="1"/>
  <c r="L21" i="18"/>
  <c r="L9" i="18" s="1"/>
  <c r="K21" i="18"/>
  <c r="J21" i="18"/>
  <c r="J9" i="18" s="1"/>
  <c r="I21" i="18"/>
  <c r="H21" i="18"/>
  <c r="H9" i="18" s="1"/>
  <c r="G21" i="18"/>
  <c r="F21" i="18"/>
  <c r="F9" i="18" s="1"/>
  <c r="E21" i="18"/>
  <c r="E9" i="18" s="1"/>
  <c r="D21" i="18"/>
  <c r="D9" i="18" s="1"/>
  <c r="C21" i="18"/>
  <c r="B9" i="18"/>
  <c r="B19" i="18"/>
  <c r="B17" i="18" s="1"/>
  <c r="M18" i="18"/>
  <c r="L18" i="18"/>
  <c r="K18" i="18"/>
  <c r="J18" i="18"/>
  <c r="I18" i="18"/>
  <c r="H18" i="18"/>
  <c r="G18" i="18"/>
  <c r="F18" i="18"/>
  <c r="E18" i="18"/>
  <c r="D18" i="18"/>
  <c r="C18" i="18"/>
  <c r="M15" i="18"/>
  <c r="H15" i="18"/>
  <c r="E15" i="18"/>
  <c r="M14" i="18"/>
  <c r="M39" i="18" s="1"/>
  <c r="L14" i="18"/>
  <c r="L39" i="18" s="1"/>
  <c r="K14" i="18"/>
  <c r="K39" i="18" s="1"/>
  <c r="J14" i="18"/>
  <c r="J39" i="18" s="1"/>
  <c r="I14" i="18"/>
  <c r="I39" i="18" s="1"/>
  <c r="H14" i="18"/>
  <c r="H39" i="18" s="1"/>
  <c r="G14" i="18"/>
  <c r="G39" i="18" s="1"/>
  <c r="F14" i="18"/>
  <c r="F39" i="18" s="1"/>
  <c r="E14" i="18"/>
  <c r="E39" i="18" s="1"/>
  <c r="D14" i="18"/>
  <c r="D39" i="18" s="1"/>
  <c r="C14" i="18"/>
  <c r="C39" i="18" s="1"/>
  <c r="M12" i="18"/>
  <c r="L12" i="18"/>
  <c r="K12" i="18"/>
  <c r="J12" i="18"/>
  <c r="J19" i="18" s="1"/>
  <c r="I12" i="18"/>
  <c r="I38" i="18" s="1"/>
  <c r="H12" i="18"/>
  <c r="G12" i="18"/>
  <c r="F12" i="18"/>
  <c r="F19" i="18" s="1"/>
  <c r="F17" i="18" s="1"/>
  <c r="E12" i="18"/>
  <c r="D12" i="18"/>
  <c r="C12" i="18"/>
  <c r="B39" i="17"/>
  <c r="B38" i="17" s="1"/>
  <c r="M35" i="17"/>
  <c r="L35" i="17"/>
  <c r="K35" i="17"/>
  <c r="J35" i="17"/>
  <c r="I35" i="17"/>
  <c r="H35" i="17"/>
  <c r="G35" i="17"/>
  <c r="F35" i="17"/>
  <c r="E35" i="17"/>
  <c r="D35" i="17"/>
  <c r="C35" i="17"/>
  <c r="B35" i="17"/>
  <c r="M33" i="17"/>
  <c r="L33" i="17"/>
  <c r="K33" i="17"/>
  <c r="J33" i="17"/>
  <c r="I33" i="17"/>
  <c r="H33" i="17"/>
  <c r="G33" i="17"/>
  <c r="F33" i="17"/>
  <c r="E33" i="17"/>
  <c r="D33" i="17"/>
  <c r="C33" i="17"/>
  <c r="M31" i="17"/>
  <c r="L31" i="17"/>
  <c r="K31" i="17"/>
  <c r="J31" i="17"/>
  <c r="I31" i="17"/>
  <c r="H31" i="17"/>
  <c r="G31" i="17"/>
  <c r="F31" i="17"/>
  <c r="E31" i="17"/>
  <c r="D31" i="17"/>
  <c r="C31" i="17"/>
  <c r="M28" i="17"/>
  <c r="L28" i="17"/>
  <c r="K28" i="17"/>
  <c r="K20" i="17" s="1"/>
  <c r="K10" i="17" s="1"/>
  <c r="J28" i="17"/>
  <c r="I28" i="17"/>
  <c r="I20" i="17" s="1"/>
  <c r="H28" i="17"/>
  <c r="G28" i="17"/>
  <c r="G20" i="17" s="1"/>
  <c r="F28" i="17"/>
  <c r="E28" i="17"/>
  <c r="D28" i="17"/>
  <c r="C28" i="17"/>
  <c r="B28" i="17"/>
  <c r="B20" i="17" s="1"/>
  <c r="M26" i="17"/>
  <c r="L26" i="17"/>
  <c r="K26" i="17"/>
  <c r="J26" i="17"/>
  <c r="I26" i="17"/>
  <c r="H26" i="17"/>
  <c r="G26" i="17"/>
  <c r="F26" i="17"/>
  <c r="E26" i="17"/>
  <c r="D26" i="17"/>
  <c r="C26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M21" i="17"/>
  <c r="L21" i="17"/>
  <c r="L9" i="17" s="1"/>
  <c r="K21" i="17"/>
  <c r="J21" i="17"/>
  <c r="I21" i="17"/>
  <c r="H21" i="17"/>
  <c r="H9" i="17" s="1"/>
  <c r="G21" i="17"/>
  <c r="F21" i="17"/>
  <c r="E21" i="17"/>
  <c r="D21" i="17"/>
  <c r="C21" i="17"/>
  <c r="B21" i="17"/>
  <c r="B9" i="17" s="1"/>
  <c r="B19" i="17"/>
  <c r="B17" i="17" s="1"/>
  <c r="M18" i="17"/>
  <c r="L18" i="17"/>
  <c r="K18" i="17"/>
  <c r="J18" i="17"/>
  <c r="I18" i="17"/>
  <c r="H18" i="17"/>
  <c r="G18" i="17"/>
  <c r="F18" i="17"/>
  <c r="E18" i="17"/>
  <c r="D18" i="17"/>
  <c r="C18" i="17"/>
  <c r="C15" i="17"/>
  <c r="M14" i="17"/>
  <c r="M39" i="17" s="1"/>
  <c r="L14" i="17"/>
  <c r="L39" i="17" s="1"/>
  <c r="K14" i="17"/>
  <c r="K39" i="17" s="1"/>
  <c r="J14" i="17"/>
  <c r="I14" i="17"/>
  <c r="I39" i="17" s="1"/>
  <c r="H14" i="17"/>
  <c r="H39" i="17" s="1"/>
  <c r="G14" i="17"/>
  <c r="G39" i="17" s="1"/>
  <c r="F14" i="17"/>
  <c r="F39" i="17" s="1"/>
  <c r="E14" i="17"/>
  <c r="E39" i="17" s="1"/>
  <c r="D14" i="17"/>
  <c r="D39" i="17" s="1"/>
  <c r="C14" i="17"/>
  <c r="C39" i="17" s="1"/>
  <c r="M12" i="17"/>
  <c r="M38" i="17" s="1"/>
  <c r="L12" i="17"/>
  <c r="K12" i="17"/>
  <c r="K19" i="17" s="1"/>
  <c r="J12" i="17"/>
  <c r="J19" i="17" s="1"/>
  <c r="I12" i="17"/>
  <c r="H12" i="17"/>
  <c r="G12" i="17"/>
  <c r="F12" i="17"/>
  <c r="F19" i="17" s="1"/>
  <c r="F17" i="17" s="1"/>
  <c r="F16" i="17" s="1"/>
  <c r="E12" i="17"/>
  <c r="E38" i="17" s="1"/>
  <c r="D12" i="17"/>
  <c r="C12" i="17"/>
  <c r="C19" i="17" s="1"/>
  <c r="J39" i="16"/>
  <c r="B39" i="16"/>
  <c r="B38" i="16" s="1"/>
  <c r="M35" i="16"/>
  <c r="L35" i="16"/>
  <c r="K35" i="16"/>
  <c r="J35" i="16"/>
  <c r="I35" i="16"/>
  <c r="H35" i="16"/>
  <c r="G35" i="16"/>
  <c r="F35" i="16"/>
  <c r="E35" i="16"/>
  <c r="D35" i="16"/>
  <c r="C35" i="16"/>
  <c r="B35" i="16"/>
  <c r="M33" i="16"/>
  <c r="L33" i="16"/>
  <c r="K33" i="16"/>
  <c r="J33" i="16"/>
  <c r="I33" i="16"/>
  <c r="H33" i="16"/>
  <c r="G33" i="16"/>
  <c r="F33" i="16"/>
  <c r="E33" i="16"/>
  <c r="D33" i="16"/>
  <c r="C33" i="16"/>
  <c r="M31" i="16"/>
  <c r="L31" i="16"/>
  <c r="K31" i="16"/>
  <c r="J31" i="16"/>
  <c r="I31" i="16"/>
  <c r="H31" i="16"/>
  <c r="G31" i="16"/>
  <c r="F31" i="16"/>
  <c r="E31" i="16"/>
  <c r="D31" i="16"/>
  <c r="C31" i="16"/>
  <c r="M28" i="16"/>
  <c r="L28" i="16"/>
  <c r="K28" i="16"/>
  <c r="J28" i="16"/>
  <c r="I28" i="16"/>
  <c r="H28" i="16"/>
  <c r="G28" i="16"/>
  <c r="G20" i="16" s="1"/>
  <c r="F28" i="16"/>
  <c r="E28" i="16"/>
  <c r="D28" i="16"/>
  <c r="C28" i="16"/>
  <c r="B28" i="16"/>
  <c r="M26" i="16"/>
  <c r="L26" i="16"/>
  <c r="K26" i="16"/>
  <c r="J26" i="16"/>
  <c r="I26" i="16"/>
  <c r="H26" i="16"/>
  <c r="G26" i="16"/>
  <c r="F26" i="16"/>
  <c r="E26" i="16"/>
  <c r="D26" i="16"/>
  <c r="C26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K20" i="16"/>
  <c r="J20" i="16"/>
  <c r="B20" i="16"/>
  <c r="B19" i="16"/>
  <c r="M18" i="16"/>
  <c r="L18" i="16"/>
  <c r="K18" i="16"/>
  <c r="J18" i="16"/>
  <c r="I18" i="16"/>
  <c r="H18" i="16"/>
  <c r="G18" i="16"/>
  <c r="F18" i="16"/>
  <c r="E18" i="16"/>
  <c r="D18" i="16"/>
  <c r="C18" i="16"/>
  <c r="B17" i="16"/>
  <c r="B16" i="16"/>
  <c r="E15" i="16"/>
  <c r="M14" i="16"/>
  <c r="M39" i="16" s="1"/>
  <c r="L14" i="16"/>
  <c r="L39" i="16" s="1"/>
  <c r="K14" i="16"/>
  <c r="K39" i="16" s="1"/>
  <c r="J14" i="16"/>
  <c r="I14" i="16"/>
  <c r="I39" i="16" s="1"/>
  <c r="H14" i="16"/>
  <c r="H39" i="16" s="1"/>
  <c r="G14" i="16"/>
  <c r="G39" i="16" s="1"/>
  <c r="F14" i="16"/>
  <c r="F39" i="16" s="1"/>
  <c r="E14" i="16"/>
  <c r="E39" i="16" s="1"/>
  <c r="D14" i="16"/>
  <c r="D39" i="16" s="1"/>
  <c r="C14" i="16"/>
  <c r="C39" i="16" s="1"/>
  <c r="M12" i="16"/>
  <c r="L12" i="16"/>
  <c r="K12" i="16"/>
  <c r="K19" i="16" s="1"/>
  <c r="J12" i="16"/>
  <c r="J19" i="16" s="1"/>
  <c r="I12" i="16"/>
  <c r="I19" i="16" s="1"/>
  <c r="H12" i="16"/>
  <c r="H38" i="16" s="1"/>
  <c r="G12" i="16"/>
  <c r="G19" i="16" s="1"/>
  <c r="F12" i="16"/>
  <c r="F19" i="16" s="1"/>
  <c r="F17" i="16" s="1"/>
  <c r="F16" i="16" s="1"/>
  <c r="E12" i="16"/>
  <c r="E19" i="16" s="1"/>
  <c r="D12" i="16"/>
  <c r="C12" i="16"/>
  <c r="C19" i="16" s="1"/>
  <c r="B39" i="15"/>
  <c r="B38" i="15" s="1"/>
  <c r="M35" i="15"/>
  <c r="L35" i="15"/>
  <c r="K35" i="15"/>
  <c r="J35" i="15"/>
  <c r="I35" i="15"/>
  <c r="H35" i="15"/>
  <c r="G35" i="15"/>
  <c r="F35" i="15"/>
  <c r="E35" i="15"/>
  <c r="D35" i="15"/>
  <c r="C35" i="15"/>
  <c r="B35" i="15"/>
  <c r="M33" i="15"/>
  <c r="L33" i="15"/>
  <c r="K33" i="15"/>
  <c r="J33" i="15"/>
  <c r="I33" i="15"/>
  <c r="H33" i="15"/>
  <c r="G33" i="15"/>
  <c r="F33" i="15"/>
  <c r="E33" i="15"/>
  <c r="D33" i="15"/>
  <c r="C33" i="15"/>
  <c r="M31" i="15"/>
  <c r="L31" i="15"/>
  <c r="K31" i="15"/>
  <c r="J31" i="15"/>
  <c r="I31" i="15"/>
  <c r="H31" i="15"/>
  <c r="G31" i="15"/>
  <c r="F31" i="15"/>
  <c r="E31" i="15"/>
  <c r="D31" i="15"/>
  <c r="C31" i="15"/>
  <c r="M28" i="15"/>
  <c r="L28" i="15"/>
  <c r="K28" i="15"/>
  <c r="J28" i="15"/>
  <c r="I28" i="15"/>
  <c r="H28" i="15"/>
  <c r="H20" i="15" s="1"/>
  <c r="G28" i="15"/>
  <c r="F28" i="15"/>
  <c r="E28" i="15"/>
  <c r="D28" i="15"/>
  <c r="C28" i="15"/>
  <c r="B28" i="15"/>
  <c r="B20" i="15" s="1"/>
  <c r="M26" i="15"/>
  <c r="L26" i="15"/>
  <c r="K26" i="15"/>
  <c r="J26" i="15"/>
  <c r="I26" i="15"/>
  <c r="H26" i="15"/>
  <c r="G26" i="15"/>
  <c r="F26" i="15"/>
  <c r="E26" i="15"/>
  <c r="D26" i="15"/>
  <c r="C26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M21" i="15"/>
  <c r="M9" i="15" s="1"/>
  <c r="L21" i="15"/>
  <c r="K21" i="15"/>
  <c r="K9" i="15" s="1"/>
  <c r="J21" i="15"/>
  <c r="I21" i="15"/>
  <c r="H21" i="15"/>
  <c r="G21" i="15"/>
  <c r="F21" i="15"/>
  <c r="E21" i="15"/>
  <c r="E9" i="15" s="1"/>
  <c r="D21" i="15"/>
  <c r="C21" i="15"/>
  <c r="B21" i="15"/>
  <c r="B9" i="15" s="1"/>
  <c r="K20" i="15"/>
  <c r="B19" i="15"/>
  <c r="M18" i="15"/>
  <c r="L18" i="15"/>
  <c r="K18" i="15"/>
  <c r="J18" i="15"/>
  <c r="I18" i="15"/>
  <c r="H18" i="15"/>
  <c r="G18" i="15"/>
  <c r="F18" i="15"/>
  <c r="E18" i="15"/>
  <c r="D18" i="15"/>
  <c r="C18" i="15"/>
  <c r="B17" i="15"/>
  <c r="B13" i="15" s="1"/>
  <c r="M15" i="15"/>
  <c r="L15" i="15"/>
  <c r="K15" i="15"/>
  <c r="J15" i="15"/>
  <c r="I15" i="15"/>
  <c r="H15" i="15"/>
  <c r="G15" i="15"/>
  <c r="F15" i="15"/>
  <c r="E15" i="15"/>
  <c r="D15" i="15"/>
  <c r="C15" i="15"/>
  <c r="M14" i="15"/>
  <c r="M39" i="15" s="1"/>
  <c r="L14" i="15"/>
  <c r="L39" i="15" s="1"/>
  <c r="K14" i="15"/>
  <c r="K39" i="15" s="1"/>
  <c r="J14" i="15"/>
  <c r="I14" i="15"/>
  <c r="I39" i="15" s="1"/>
  <c r="H14" i="15"/>
  <c r="H39" i="15" s="1"/>
  <c r="G14" i="15"/>
  <c r="G39" i="15" s="1"/>
  <c r="F14" i="15"/>
  <c r="E14" i="15"/>
  <c r="E39" i="15" s="1"/>
  <c r="D14" i="15"/>
  <c r="D39" i="15" s="1"/>
  <c r="C14" i="15"/>
  <c r="C39" i="15" s="1"/>
  <c r="M12" i="15"/>
  <c r="L12" i="15"/>
  <c r="K12" i="15"/>
  <c r="K19" i="15" s="1"/>
  <c r="J12" i="15"/>
  <c r="J19" i="15" s="1"/>
  <c r="I12" i="15"/>
  <c r="H12" i="15"/>
  <c r="G12" i="15"/>
  <c r="G19" i="15" s="1"/>
  <c r="F12" i="15"/>
  <c r="F19" i="15" s="1"/>
  <c r="E12" i="15"/>
  <c r="D12" i="15"/>
  <c r="C12" i="15"/>
  <c r="C19" i="15" s="1"/>
  <c r="B39" i="14"/>
  <c r="B38" i="14" s="1"/>
  <c r="M35" i="14"/>
  <c r="L35" i="14"/>
  <c r="K35" i="14"/>
  <c r="J35" i="14"/>
  <c r="I35" i="14"/>
  <c r="H35" i="14"/>
  <c r="G35" i="14"/>
  <c r="F35" i="14"/>
  <c r="E35" i="14"/>
  <c r="D35" i="14"/>
  <c r="C35" i="14"/>
  <c r="B35" i="14"/>
  <c r="M33" i="14"/>
  <c r="L33" i="14"/>
  <c r="K33" i="14"/>
  <c r="J33" i="14"/>
  <c r="I33" i="14"/>
  <c r="H33" i="14"/>
  <c r="G33" i="14"/>
  <c r="F33" i="14"/>
  <c r="E33" i="14"/>
  <c r="D33" i="14"/>
  <c r="C33" i="14"/>
  <c r="M31" i="14"/>
  <c r="L31" i="14"/>
  <c r="K31" i="14"/>
  <c r="J31" i="14"/>
  <c r="I31" i="14"/>
  <c r="H31" i="14"/>
  <c r="G31" i="14"/>
  <c r="F31" i="14"/>
  <c r="E31" i="14"/>
  <c r="D31" i="14"/>
  <c r="C31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B20" i="14" s="1"/>
  <c r="M26" i="14"/>
  <c r="L26" i="14"/>
  <c r="K26" i="14"/>
  <c r="J26" i="14"/>
  <c r="I26" i="14"/>
  <c r="H26" i="14"/>
  <c r="G26" i="14"/>
  <c r="F26" i="14"/>
  <c r="E26" i="14"/>
  <c r="D26" i="14"/>
  <c r="C26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B9" i="14" s="1"/>
  <c r="C20" i="14"/>
  <c r="C10" i="14" s="1"/>
  <c r="B19" i="14"/>
  <c r="M18" i="14"/>
  <c r="L18" i="14"/>
  <c r="K18" i="14"/>
  <c r="J18" i="14"/>
  <c r="I18" i="14"/>
  <c r="H18" i="14"/>
  <c r="G18" i="14"/>
  <c r="F18" i="14"/>
  <c r="E18" i="14"/>
  <c r="D18" i="14"/>
  <c r="C18" i="14"/>
  <c r="B17" i="14"/>
  <c r="B13" i="14" s="1"/>
  <c r="M15" i="14"/>
  <c r="L15" i="14"/>
  <c r="K15" i="14"/>
  <c r="J15" i="14"/>
  <c r="I15" i="14"/>
  <c r="H15" i="14"/>
  <c r="G15" i="14"/>
  <c r="F15" i="14"/>
  <c r="E15" i="14"/>
  <c r="D15" i="14"/>
  <c r="C15" i="14"/>
  <c r="M14" i="14"/>
  <c r="M39" i="14" s="1"/>
  <c r="L14" i="14"/>
  <c r="L39" i="14" s="1"/>
  <c r="K14" i="14"/>
  <c r="K39" i="14" s="1"/>
  <c r="J14" i="14"/>
  <c r="J39" i="14" s="1"/>
  <c r="I14" i="14"/>
  <c r="I39" i="14" s="1"/>
  <c r="H14" i="14"/>
  <c r="H39" i="14" s="1"/>
  <c r="G14" i="14"/>
  <c r="G39" i="14" s="1"/>
  <c r="F14" i="14"/>
  <c r="F39" i="14" s="1"/>
  <c r="E14" i="14"/>
  <c r="E39" i="14" s="1"/>
  <c r="D14" i="14"/>
  <c r="D39" i="14" s="1"/>
  <c r="C14" i="14"/>
  <c r="C39" i="14" s="1"/>
  <c r="M12" i="14"/>
  <c r="L12" i="14"/>
  <c r="L38" i="14" s="1"/>
  <c r="K12" i="14"/>
  <c r="K19" i="14" s="1"/>
  <c r="J12" i="14"/>
  <c r="J19" i="14" s="1"/>
  <c r="I12" i="14"/>
  <c r="H12" i="14"/>
  <c r="H38" i="14" s="1"/>
  <c r="G12" i="14"/>
  <c r="G19" i="14" s="1"/>
  <c r="F12" i="14"/>
  <c r="F19" i="14" s="1"/>
  <c r="F17" i="14" s="1"/>
  <c r="F16" i="14" s="1"/>
  <c r="E12" i="14"/>
  <c r="D12" i="14"/>
  <c r="D38" i="14" s="1"/>
  <c r="C12" i="14"/>
  <c r="C19" i="14" s="1"/>
  <c r="B39" i="13"/>
  <c r="B38" i="13" s="1"/>
  <c r="M33" i="13"/>
  <c r="L33" i="13"/>
  <c r="K33" i="13"/>
  <c r="J33" i="13"/>
  <c r="I33" i="13"/>
  <c r="H33" i="13"/>
  <c r="G33" i="13"/>
  <c r="F33" i="13"/>
  <c r="E33" i="13"/>
  <c r="D33" i="13"/>
  <c r="C33" i="13"/>
  <c r="M31" i="13"/>
  <c r="L31" i="13"/>
  <c r="K31" i="13"/>
  <c r="J31" i="13"/>
  <c r="I31" i="13"/>
  <c r="H31" i="13"/>
  <c r="G31" i="13"/>
  <c r="F31" i="13"/>
  <c r="E31" i="13"/>
  <c r="D31" i="13"/>
  <c r="C31" i="13"/>
  <c r="M28" i="13"/>
  <c r="L28" i="13"/>
  <c r="K28" i="13"/>
  <c r="K20" i="13" s="1"/>
  <c r="K10" i="13" s="1"/>
  <c r="J28" i="13"/>
  <c r="J20" i="13" s="1"/>
  <c r="I28" i="13"/>
  <c r="H28" i="13"/>
  <c r="G28" i="13"/>
  <c r="G20" i="13" s="1"/>
  <c r="F28" i="13"/>
  <c r="F20" i="13" s="1"/>
  <c r="E28" i="13"/>
  <c r="D28" i="13"/>
  <c r="C28" i="13"/>
  <c r="C20" i="13" s="1"/>
  <c r="C10" i="13" s="1"/>
  <c r="B28" i="13"/>
  <c r="B20" i="13" s="1"/>
  <c r="M26" i="13"/>
  <c r="L26" i="13"/>
  <c r="K26" i="13"/>
  <c r="J26" i="13"/>
  <c r="I26" i="13"/>
  <c r="H26" i="13"/>
  <c r="G26" i="13"/>
  <c r="F26" i="13"/>
  <c r="E26" i="13"/>
  <c r="D26" i="13"/>
  <c r="C26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B19" i="13"/>
  <c r="B17" i="13" s="1"/>
  <c r="M18" i="13"/>
  <c r="L18" i="13"/>
  <c r="K18" i="13"/>
  <c r="J18" i="13"/>
  <c r="I18" i="13"/>
  <c r="H18" i="13"/>
  <c r="G18" i="13"/>
  <c r="F18" i="13"/>
  <c r="E18" i="13"/>
  <c r="D18" i="13"/>
  <c r="C18" i="13"/>
  <c r="L15" i="13"/>
  <c r="H15" i="13"/>
  <c r="D15" i="13"/>
  <c r="M14" i="13"/>
  <c r="M39" i="13" s="1"/>
  <c r="L14" i="13"/>
  <c r="L39" i="13" s="1"/>
  <c r="I14" i="13"/>
  <c r="I39" i="13" s="1"/>
  <c r="H14" i="13"/>
  <c r="H39" i="13" s="1"/>
  <c r="E14" i="13"/>
  <c r="E39" i="13" s="1"/>
  <c r="D14" i="13"/>
  <c r="D39" i="13" s="1"/>
  <c r="K14" i="13"/>
  <c r="M12" i="13"/>
  <c r="L12" i="13"/>
  <c r="K12" i="13"/>
  <c r="K19" i="13" s="1"/>
  <c r="J12" i="13"/>
  <c r="J19" i="13" s="1"/>
  <c r="I12" i="13"/>
  <c r="H12" i="13"/>
  <c r="G12" i="13"/>
  <c r="G19" i="13" s="1"/>
  <c r="F12" i="13"/>
  <c r="F19" i="13" s="1"/>
  <c r="E12" i="13"/>
  <c r="D12" i="13"/>
  <c r="D38" i="13" s="1"/>
  <c r="C12" i="13"/>
  <c r="C19" i="13" s="1"/>
  <c r="L9" i="13"/>
  <c r="K9" i="13"/>
  <c r="C9" i="13"/>
  <c r="B39" i="27"/>
  <c r="B38" i="27" s="1"/>
  <c r="M35" i="27"/>
  <c r="L35" i="27"/>
  <c r="K35" i="27"/>
  <c r="J35" i="27"/>
  <c r="I35" i="27"/>
  <c r="H35" i="27"/>
  <c r="G35" i="27"/>
  <c r="F35" i="27"/>
  <c r="E35" i="27"/>
  <c r="D35" i="27"/>
  <c r="C35" i="27"/>
  <c r="B35" i="27"/>
  <c r="M33" i="27"/>
  <c r="L33" i="27"/>
  <c r="K33" i="27"/>
  <c r="J33" i="27"/>
  <c r="I33" i="27"/>
  <c r="H33" i="27"/>
  <c r="G33" i="27"/>
  <c r="F33" i="27"/>
  <c r="E33" i="27"/>
  <c r="D33" i="27"/>
  <c r="C33" i="27"/>
  <c r="M31" i="27"/>
  <c r="L31" i="27"/>
  <c r="K31" i="27"/>
  <c r="J31" i="27"/>
  <c r="I31" i="27"/>
  <c r="H31" i="27"/>
  <c r="G31" i="27"/>
  <c r="F31" i="27"/>
  <c r="E31" i="27"/>
  <c r="D31" i="27"/>
  <c r="C31" i="27"/>
  <c r="M28" i="27"/>
  <c r="M20" i="27" s="1"/>
  <c r="L28" i="27"/>
  <c r="K28" i="27"/>
  <c r="J28" i="27"/>
  <c r="I28" i="27"/>
  <c r="H28" i="27"/>
  <c r="G28" i="27"/>
  <c r="F28" i="27"/>
  <c r="E28" i="27"/>
  <c r="E20" i="27" s="1"/>
  <c r="D28" i="27"/>
  <c r="C28" i="27"/>
  <c r="B28" i="27"/>
  <c r="B20" i="27" s="1"/>
  <c r="M26" i="27"/>
  <c r="L26" i="27"/>
  <c r="K26" i="27"/>
  <c r="J26" i="27"/>
  <c r="I26" i="27"/>
  <c r="H26" i="27"/>
  <c r="G26" i="27"/>
  <c r="F26" i="27"/>
  <c r="E26" i="27"/>
  <c r="D26" i="27"/>
  <c r="C26" i="27"/>
  <c r="M22" i="27"/>
  <c r="L22" i="27"/>
  <c r="K22" i="27"/>
  <c r="J22" i="27"/>
  <c r="I22" i="27"/>
  <c r="H22" i="27"/>
  <c r="G22" i="27"/>
  <c r="F22" i="27"/>
  <c r="E22" i="27"/>
  <c r="D22" i="27"/>
  <c r="C22" i="27"/>
  <c r="B22" i="27"/>
  <c r="M21" i="27"/>
  <c r="L21" i="27"/>
  <c r="K21" i="27"/>
  <c r="J21" i="27"/>
  <c r="I21" i="27"/>
  <c r="H21" i="27"/>
  <c r="G21" i="27"/>
  <c r="F21" i="27"/>
  <c r="E21" i="27"/>
  <c r="D21" i="27"/>
  <c r="C21" i="27"/>
  <c r="B21" i="27"/>
  <c r="B9" i="27" s="1"/>
  <c r="C20" i="27"/>
  <c r="C10" i="27" s="1"/>
  <c r="B19" i="27"/>
  <c r="B17" i="27" s="1"/>
  <c r="B16" i="27" s="1"/>
  <c r="M18" i="27"/>
  <c r="L18" i="27"/>
  <c r="K18" i="27"/>
  <c r="J18" i="27"/>
  <c r="I18" i="27"/>
  <c r="H18" i="27"/>
  <c r="G18" i="27"/>
  <c r="F18" i="27"/>
  <c r="E18" i="27"/>
  <c r="D18" i="27"/>
  <c r="C18" i="27"/>
  <c r="M15" i="27"/>
  <c r="M14" i="27"/>
  <c r="M39" i="27" s="1"/>
  <c r="I14" i="27"/>
  <c r="I39" i="27" s="1"/>
  <c r="E14" i="27"/>
  <c r="E39" i="27" s="1"/>
  <c r="L14" i="27"/>
  <c r="M12" i="27"/>
  <c r="M38" i="27" s="1"/>
  <c r="L12" i="27"/>
  <c r="L19" i="27" s="1"/>
  <c r="K12" i="27"/>
  <c r="K19" i="27" s="1"/>
  <c r="J12" i="27"/>
  <c r="J19" i="27" s="1"/>
  <c r="I12" i="27"/>
  <c r="H12" i="27"/>
  <c r="H19" i="27" s="1"/>
  <c r="G12" i="27"/>
  <c r="G19" i="27" s="1"/>
  <c r="F12" i="27"/>
  <c r="F19" i="27" s="1"/>
  <c r="E12" i="27"/>
  <c r="D12" i="27"/>
  <c r="D19" i="27" s="1"/>
  <c r="C12" i="27"/>
  <c r="C19" i="27" s="1"/>
  <c r="B39" i="26"/>
  <c r="B38" i="26" s="1"/>
  <c r="M35" i="26"/>
  <c r="L35" i="26"/>
  <c r="K35" i="26"/>
  <c r="J35" i="26"/>
  <c r="I35" i="26"/>
  <c r="H35" i="26"/>
  <c r="G35" i="26"/>
  <c r="F35" i="26"/>
  <c r="E35" i="26"/>
  <c r="D35" i="26"/>
  <c r="C35" i="26"/>
  <c r="B35" i="26"/>
  <c r="M33" i="26"/>
  <c r="L33" i="26"/>
  <c r="K33" i="26"/>
  <c r="J33" i="26"/>
  <c r="I33" i="26"/>
  <c r="H33" i="26"/>
  <c r="G33" i="26"/>
  <c r="F33" i="26"/>
  <c r="E33" i="26"/>
  <c r="D33" i="26"/>
  <c r="C33" i="26"/>
  <c r="M31" i="26"/>
  <c r="L31" i="26"/>
  <c r="K31" i="26"/>
  <c r="J31" i="26"/>
  <c r="I31" i="26"/>
  <c r="H31" i="26"/>
  <c r="G31" i="26"/>
  <c r="F31" i="26"/>
  <c r="E31" i="26"/>
  <c r="D31" i="26"/>
  <c r="C31" i="26"/>
  <c r="M28" i="26"/>
  <c r="L28" i="26"/>
  <c r="L20" i="26" s="1"/>
  <c r="K28" i="26"/>
  <c r="K20" i="26" s="1"/>
  <c r="J28" i="26"/>
  <c r="I28" i="26"/>
  <c r="H28" i="26"/>
  <c r="G28" i="26"/>
  <c r="F28" i="26"/>
  <c r="E28" i="26"/>
  <c r="D28" i="26"/>
  <c r="D20" i="26" s="1"/>
  <c r="C28" i="26"/>
  <c r="B28" i="26"/>
  <c r="M26" i="26"/>
  <c r="L26" i="26"/>
  <c r="K26" i="26"/>
  <c r="J26" i="26"/>
  <c r="I26" i="26"/>
  <c r="H26" i="26"/>
  <c r="G26" i="26"/>
  <c r="F26" i="26"/>
  <c r="E26" i="26"/>
  <c r="D26" i="26"/>
  <c r="C26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M21" i="26"/>
  <c r="L21" i="26"/>
  <c r="K21" i="26"/>
  <c r="J21" i="26"/>
  <c r="I21" i="26"/>
  <c r="H21" i="26"/>
  <c r="G21" i="26"/>
  <c r="F21" i="26"/>
  <c r="E21" i="26"/>
  <c r="E9" i="26" s="1"/>
  <c r="D21" i="26"/>
  <c r="C21" i="26"/>
  <c r="B21" i="26"/>
  <c r="G20" i="26"/>
  <c r="C20" i="26"/>
  <c r="C10" i="26" s="1"/>
  <c r="B20" i="26"/>
  <c r="B10" i="26" s="1"/>
  <c r="B19" i="26"/>
  <c r="B17" i="26" s="1"/>
  <c r="M18" i="26"/>
  <c r="L18" i="26"/>
  <c r="K18" i="26"/>
  <c r="J18" i="26"/>
  <c r="I18" i="26"/>
  <c r="H18" i="26"/>
  <c r="G18" i="26"/>
  <c r="F18" i="26"/>
  <c r="E18" i="26"/>
  <c r="D18" i="26"/>
  <c r="C18" i="26"/>
  <c r="M14" i="26"/>
  <c r="M39" i="26" s="1"/>
  <c r="L14" i="26"/>
  <c r="L39" i="26" s="1"/>
  <c r="I14" i="26"/>
  <c r="I39" i="26" s="1"/>
  <c r="H14" i="26"/>
  <c r="H39" i="26" s="1"/>
  <c r="E14" i="26"/>
  <c r="E39" i="26" s="1"/>
  <c r="D14" i="26"/>
  <c r="D39" i="26" s="1"/>
  <c r="K14" i="26"/>
  <c r="M12" i="26"/>
  <c r="M38" i="26" s="1"/>
  <c r="L12" i="26"/>
  <c r="K12" i="26"/>
  <c r="K19" i="26" s="1"/>
  <c r="J12" i="26"/>
  <c r="J19" i="26" s="1"/>
  <c r="J17" i="26" s="1"/>
  <c r="J16" i="26" s="1"/>
  <c r="I12" i="26"/>
  <c r="H12" i="26"/>
  <c r="G12" i="26"/>
  <c r="G19" i="26" s="1"/>
  <c r="F12" i="26"/>
  <c r="F19" i="26" s="1"/>
  <c r="F17" i="26" s="1"/>
  <c r="F16" i="26" s="1"/>
  <c r="E12" i="26"/>
  <c r="E38" i="26" s="1"/>
  <c r="D12" i="26"/>
  <c r="D38" i="26" s="1"/>
  <c r="C12" i="26"/>
  <c r="C19" i="26" s="1"/>
  <c r="M9" i="26"/>
  <c r="I9" i="26"/>
  <c r="B9" i="26"/>
  <c r="M35" i="25"/>
  <c r="L35" i="25"/>
  <c r="K35" i="25"/>
  <c r="J35" i="25"/>
  <c r="I35" i="25"/>
  <c r="H35" i="25"/>
  <c r="G35" i="25"/>
  <c r="F35" i="25"/>
  <c r="E35" i="25"/>
  <c r="D35" i="25"/>
  <c r="C35" i="25"/>
  <c r="B35" i="25"/>
  <c r="M33" i="25"/>
  <c r="L33" i="25"/>
  <c r="L9" i="25" s="1"/>
  <c r="K33" i="25"/>
  <c r="J33" i="25"/>
  <c r="I33" i="25"/>
  <c r="H33" i="25"/>
  <c r="G33" i="25"/>
  <c r="F33" i="25"/>
  <c r="E33" i="25"/>
  <c r="D33" i="25"/>
  <c r="C33" i="25"/>
  <c r="M31" i="25"/>
  <c r="L31" i="25"/>
  <c r="K31" i="25"/>
  <c r="J31" i="25"/>
  <c r="I31" i="25"/>
  <c r="H31" i="25"/>
  <c r="G31" i="25"/>
  <c r="G20" i="25" s="1"/>
  <c r="F31" i="25"/>
  <c r="E31" i="25"/>
  <c r="D31" i="25"/>
  <c r="C31" i="25"/>
  <c r="M28" i="25"/>
  <c r="M20" i="25" s="1"/>
  <c r="L28" i="25"/>
  <c r="L20" i="25" s="1"/>
  <c r="K28" i="25"/>
  <c r="J28" i="25"/>
  <c r="J20" i="25" s="1"/>
  <c r="J10" i="25" s="1"/>
  <c r="I28" i="25"/>
  <c r="H28" i="25"/>
  <c r="G28" i="25"/>
  <c r="F28" i="25"/>
  <c r="F20" i="25" s="1"/>
  <c r="E28" i="25"/>
  <c r="E20" i="25" s="1"/>
  <c r="D28" i="25"/>
  <c r="D20" i="25" s="1"/>
  <c r="C28" i="25"/>
  <c r="B28" i="25"/>
  <c r="B20" i="25" s="1"/>
  <c r="M26" i="25"/>
  <c r="L26" i="25"/>
  <c r="K26" i="25"/>
  <c r="J26" i="25"/>
  <c r="I26" i="25"/>
  <c r="H26" i="25"/>
  <c r="G26" i="25"/>
  <c r="F26" i="25"/>
  <c r="E26" i="25"/>
  <c r="D26" i="25"/>
  <c r="C26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M21" i="25"/>
  <c r="L21" i="25"/>
  <c r="K21" i="25"/>
  <c r="K9" i="25" s="1"/>
  <c r="J21" i="25"/>
  <c r="I21" i="25"/>
  <c r="I9" i="25" s="1"/>
  <c r="H21" i="25"/>
  <c r="G21" i="25"/>
  <c r="F21" i="25"/>
  <c r="E21" i="25"/>
  <c r="D21" i="25"/>
  <c r="C21" i="25"/>
  <c r="C9" i="25" s="1"/>
  <c r="B21" i="25"/>
  <c r="K20" i="25"/>
  <c r="B19" i="25"/>
  <c r="B17" i="25" s="1"/>
  <c r="B16" i="25" s="1"/>
  <c r="M18" i="25"/>
  <c r="L18" i="25"/>
  <c r="K18" i="25"/>
  <c r="J18" i="25"/>
  <c r="I18" i="25"/>
  <c r="H18" i="25"/>
  <c r="G18" i="25"/>
  <c r="F18" i="25"/>
  <c r="E18" i="25"/>
  <c r="D18" i="25"/>
  <c r="C18" i="25"/>
  <c r="L15" i="25"/>
  <c r="K15" i="25"/>
  <c r="J15" i="25"/>
  <c r="I15" i="25"/>
  <c r="H15" i="25"/>
  <c r="G15" i="25"/>
  <c r="F15" i="25"/>
  <c r="D15" i="25"/>
  <c r="C15" i="25"/>
  <c r="L14" i="25"/>
  <c r="M12" i="25"/>
  <c r="L12" i="25"/>
  <c r="K12" i="25"/>
  <c r="J12" i="25"/>
  <c r="J19" i="25" s="1"/>
  <c r="I12" i="25"/>
  <c r="H12" i="25"/>
  <c r="G12" i="25"/>
  <c r="F12" i="25"/>
  <c r="F19" i="25" s="1"/>
  <c r="E12" i="25"/>
  <c r="D12" i="25"/>
  <c r="C12" i="25"/>
  <c r="B9" i="25"/>
  <c r="B39" i="24"/>
  <c r="B38" i="24" s="1"/>
  <c r="M35" i="24"/>
  <c r="L35" i="24"/>
  <c r="K35" i="24"/>
  <c r="J35" i="24"/>
  <c r="I35" i="24"/>
  <c r="H35" i="24"/>
  <c r="G35" i="24"/>
  <c r="F35" i="24"/>
  <c r="E35" i="24"/>
  <c r="D35" i="24"/>
  <c r="C35" i="24"/>
  <c r="B35" i="24"/>
  <c r="M33" i="24"/>
  <c r="L33" i="24"/>
  <c r="K33" i="24"/>
  <c r="J33" i="24"/>
  <c r="I33" i="24"/>
  <c r="H33" i="24"/>
  <c r="G33" i="24"/>
  <c r="F33" i="24"/>
  <c r="E33" i="24"/>
  <c r="D33" i="24"/>
  <c r="C33" i="24"/>
  <c r="M31" i="24"/>
  <c r="L31" i="24"/>
  <c r="K31" i="24"/>
  <c r="J31" i="24"/>
  <c r="J20" i="24" s="1"/>
  <c r="I31" i="24"/>
  <c r="H31" i="24"/>
  <c r="G31" i="24"/>
  <c r="F31" i="24"/>
  <c r="E31" i="24"/>
  <c r="D31" i="24"/>
  <c r="C31" i="24"/>
  <c r="M28" i="24"/>
  <c r="L28" i="24"/>
  <c r="K28" i="24"/>
  <c r="J28" i="24"/>
  <c r="I28" i="24"/>
  <c r="H28" i="24"/>
  <c r="H20" i="24" s="1"/>
  <c r="G28" i="24"/>
  <c r="G20" i="24" s="1"/>
  <c r="F28" i="24"/>
  <c r="E28" i="24"/>
  <c r="D28" i="24"/>
  <c r="C28" i="24"/>
  <c r="B28" i="24"/>
  <c r="M26" i="24"/>
  <c r="L26" i="24"/>
  <c r="K26" i="24"/>
  <c r="J26" i="24"/>
  <c r="I26" i="24"/>
  <c r="H26" i="24"/>
  <c r="G26" i="24"/>
  <c r="F26" i="24"/>
  <c r="E26" i="24"/>
  <c r="D26" i="24"/>
  <c r="C26" i="24"/>
  <c r="M22" i="24"/>
  <c r="L22" i="24"/>
  <c r="K22" i="24"/>
  <c r="J22" i="24"/>
  <c r="I22" i="24"/>
  <c r="H22" i="24"/>
  <c r="G22" i="24"/>
  <c r="F22" i="24"/>
  <c r="E22" i="24"/>
  <c r="D22" i="24"/>
  <c r="C22" i="24"/>
  <c r="B22" i="24"/>
  <c r="M21" i="24"/>
  <c r="L21" i="24"/>
  <c r="L9" i="24" s="1"/>
  <c r="K21" i="24"/>
  <c r="J21" i="24"/>
  <c r="I21" i="24"/>
  <c r="H21" i="24"/>
  <c r="H9" i="24" s="1"/>
  <c r="G21" i="24"/>
  <c r="F21" i="24"/>
  <c r="E21" i="24"/>
  <c r="D21" i="24"/>
  <c r="D9" i="24" s="1"/>
  <c r="C21" i="24"/>
  <c r="B21" i="24"/>
  <c r="B9" i="24" s="1"/>
  <c r="B20" i="24"/>
  <c r="B19" i="24"/>
  <c r="B17" i="24" s="1"/>
  <c r="M18" i="24"/>
  <c r="L18" i="24"/>
  <c r="K18" i="24"/>
  <c r="J18" i="24"/>
  <c r="I18" i="24"/>
  <c r="H18" i="24"/>
  <c r="G18" i="24"/>
  <c r="F18" i="24"/>
  <c r="E18" i="24"/>
  <c r="D18" i="24"/>
  <c r="C18" i="24"/>
  <c r="M15" i="24"/>
  <c r="I15" i="24"/>
  <c r="E15" i="24"/>
  <c r="M14" i="24"/>
  <c r="M39" i="24" s="1"/>
  <c r="L14" i="24"/>
  <c r="L39" i="24" s="1"/>
  <c r="K14" i="24"/>
  <c r="K39" i="24" s="1"/>
  <c r="I14" i="24"/>
  <c r="I39" i="24" s="1"/>
  <c r="H14" i="24"/>
  <c r="H39" i="24" s="1"/>
  <c r="G14" i="24"/>
  <c r="G39" i="24" s="1"/>
  <c r="E14" i="24"/>
  <c r="E39" i="24" s="1"/>
  <c r="D14" i="24"/>
  <c r="D39" i="24" s="1"/>
  <c r="C14" i="24"/>
  <c r="C39" i="24" s="1"/>
  <c r="J14" i="24"/>
  <c r="M12" i="24"/>
  <c r="L12" i="24"/>
  <c r="K12" i="24"/>
  <c r="K38" i="24" s="1"/>
  <c r="J12" i="24"/>
  <c r="J19" i="24" s="1"/>
  <c r="I12" i="24"/>
  <c r="H12" i="24"/>
  <c r="G12" i="24"/>
  <c r="G19" i="24" s="1"/>
  <c r="F12" i="24"/>
  <c r="F19" i="24" s="1"/>
  <c r="E12" i="24"/>
  <c r="D12" i="24"/>
  <c r="C12" i="24"/>
  <c r="M35" i="12"/>
  <c r="L35" i="12"/>
  <c r="K35" i="12"/>
  <c r="J35" i="12"/>
  <c r="I35" i="12"/>
  <c r="H35" i="12"/>
  <c r="G35" i="12"/>
  <c r="F35" i="12"/>
  <c r="E35" i="12"/>
  <c r="D35" i="12"/>
  <c r="C35" i="12"/>
  <c r="B35" i="12"/>
  <c r="M33" i="12"/>
  <c r="L33" i="12"/>
  <c r="K33" i="12"/>
  <c r="J33" i="12"/>
  <c r="I33" i="12"/>
  <c r="H33" i="12"/>
  <c r="G33" i="12"/>
  <c r="F33" i="12"/>
  <c r="E33" i="12"/>
  <c r="D33" i="12"/>
  <c r="C33" i="12"/>
  <c r="M31" i="12"/>
  <c r="L31" i="12"/>
  <c r="K31" i="12"/>
  <c r="J31" i="12"/>
  <c r="J20" i="12" s="1"/>
  <c r="I31" i="12"/>
  <c r="H31" i="12"/>
  <c r="G31" i="12"/>
  <c r="F31" i="12"/>
  <c r="E31" i="12"/>
  <c r="D31" i="12"/>
  <c r="C31" i="12"/>
  <c r="M28" i="12"/>
  <c r="L28" i="12"/>
  <c r="K28" i="12"/>
  <c r="K20" i="12" s="1"/>
  <c r="J28" i="12"/>
  <c r="I28" i="12"/>
  <c r="H28" i="12"/>
  <c r="H20" i="12" s="1"/>
  <c r="G28" i="12"/>
  <c r="F28" i="12"/>
  <c r="E28" i="12"/>
  <c r="D28" i="12"/>
  <c r="C28" i="12"/>
  <c r="B28" i="12"/>
  <c r="M26" i="12"/>
  <c r="L26" i="12"/>
  <c r="K26" i="12"/>
  <c r="J26" i="12"/>
  <c r="I26" i="12"/>
  <c r="H26" i="12"/>
  <c r="G26" i="12"/>
  <c r="F26" i="12"/>
  <c r="E26" i="12"/>
  <c r="D26" i="12"/>
  <c r="C26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M21" i="12"/>
  <c r="L21" i="12"/>
  <c r="L9" i="12" s="1"/>
  <c r="K21" i="12"/>
  <c r="J21" i="12"/>
  <c r="I21" i="12"/>
  <c r="H21" i="12"/>
  <c r="H9" i="12" s="1"/>
  <c r="G21" i="12"/>
  <c r="F21" i="12"/>
  <c r="E21" i="12"/>
  <c r="D21" i="12"/>
  <c r="D9" i="12" s="1"/>
  <c r="C21" i="12"/>
  <c r="B21" i="12"/>
  <c r="B9" i="12" s="1"/>
  <c r="F20" i="12"/>
  <c r="C20" i="12"/>
  <c r="B20" i="12"/>
  <c r="B19" i="12"/>
  <c r="B17" i="12" s="1"/>
  <c r="M18" i="12"/>
  <c r="L18" i="12"/>
  <c r="K18" i="12"/>
  <c r="J18" i="12"/>
  <c r="I18" i="12"/>
  <c r="H18" i="12"/>
  <c r="G18" i="12"/>
  <c r="F18" i="12"/>
  <c r="E18" i="12"/>
  <c r="D18" i="12"/>
  <c r="C18" i="12"/>
  <c r="E14" i="12"/>
  <c r="E39" i="12" s="1"/>
  <c r="B14" i="12"/>
  <c r="J14" i="12" s="1"/>
  <c r="M12" i="12"/>
  <c r="L12" i="12"/>
  <c r="K12" i="12"/>
  <c r="K19" i="12" s="1"/>
  <c r="J12" i="12"/>
  <c r="J19" i="12" s="1"/>
  <c r="I12" i="12"/>
  <c r="H12" i="12"/>
  <c r="G12" i="12"/>
  <c r="F12" i="12"/>
  <c r="F19" i="12" s="1"/>
  <c r="E12" i="12"/>
  <c r="D12" i="12"/>
  <c r="C12" i="12"/>
  <c r="M9" i="12"/>
  <c r="E9" i="12"/>
  <c r="M35" i="10"/>
  <c r="L35" i="10"/>
  <c r="K35" i="10"/>
  <c r="J35" i="10"/>
  <c r="I35" i="10"/>
  <c r="H35" i="10"/>
  <c r="G35" i="10"/>
  <c r="F35" i="10"/>
  <c r="E35" i="10"/>
  <c r="D35" i="10"/>
  <c r="C35" i="10"/>
  <c r="B35" i="10"/>
  <c r="M33" i="10"/>
  <c r="L33" i="10"/>
  <c r="K33" i="10"/>
  <c r="J33" i="10"/>
  <c r="I33" i="10"/>
  <c r="H33" i="10"/>
  <c r="G33" i="10"/>
  <c r="F33" i="10"/>
  <c r="E33" i="10"/>
  <c r="D33" i="10"/>
  <c r="C33" i="10"/>
  <c r="M31" i="10"/>
  <c r="L31" i="10"/>
  <c r="K31" i="10"/>
  <c r="J31" i="10"/>
  <c r="I31" i="10"/>
  <c r="H31" i="10"/>
  <c r="G31" i="10"/>
  <c r="F31" i="10"/>
  <c r="E31" i="10"/>
  <c r="D31" i="10"/>
  <c r="C31" i="10"/>
  <c r="M28" i="10"/>
  <c r="M20" i="10" s="1"/>
  <c r="L28" i="10"/>
  <c r="L20" i="10" s="1"/>
  <c r="K28" i="10"/>
  <c r="K20" i="10" s="1"/>
  <c r="J28" i="10"/>
  <c r="I28" i="10"/>
  <c r="H28" i="10"/>
  <c r="G28" i="10"/>
  <c r="G20" i="10" s="1"/>
  <c r="F28" i="10"/>
  <c r="E28" i="10"/>
  <c r="E20" i="10" s="1"/>
  <c r="D28" i="10"/>
  <c r="D20" i="10" s="1"/>
  <c r="C28" i="10"/>
  <c r="C20" i="10" s="1"/>
  <c r="B28" i="10"/>
  <c r="B20" i="10" s="1"/>
  <c r="M26" i="10"/>
  <c r="L26" i="10"/>
  <c r="K26" i="10"/>
  <c r="J26" i="10"/>
  <c r="I26" i="10"/>
  <c r="H26" i="10"/>
  <c r="G26" i="10"/>
  <c r="F26" i="10"/>
  <c r="E26" i="10"/>
  <c r="D26" i="10"/>
  <c r="C26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M21" i="10"/>
  <c r="L21" i="10"/>
  <c r="L9" i="10" s="1"/>
  <c r="K21" i="10"/>
  <c r="J21" i="10"/>
  <c r="I21" i="10"/>
  <c r="H21" i="10"/>
  <c r="H9" i="10" s="1"/>
  <c r="G21" i="10"/>
  <c r="F21" i="10"/>
  <c r="E21" i="10"/>
  <c r="D21" i="10"/>
  <c r="D9" i="10" s="1"/>
  <c r="C21" i="10"/>
  <c r="B21" i="10"/>
  <c r="B19" i="10"/>
  <c r="B17" i="10" s="1"/>
  <c r="B16" i="10" s="1"/>
  <c r="M18" i="10"/>
  <c r="L18" i="10"/>
  <c r="K18" i="10"/>
  <c r="J18" i="10"/>
  <c r="I18" i="10"/>
  <c r="H18" i="10"/>
  <c r="G18" i="10"/>
  <c r="F18" i="10"/>
  <c r="E18" i="10"/>
  <c r="D18" i="10"/>
  <c r="C18" i="10"/>
  <c r="B14" i="10"/>
  <c r="E14" i="10" s="1"/>
  <c r="E39" i="10" s="1"/>
  <c r="M12" i="10"/>
  <c r="L12" i="10"/>
  <c r="L19" i="10" s="1"/>
  <c r="K12" i="10"/>
  <c r="K19" i="10" s="1"/>
  <c r="J12" i="10"/>
  <c r="J19" i="10" s="1"/>
  <c r="I12" i="10"/>
  <c r="H12" i="10"/>
  <c r="H19" i="10" s="1"/>
  <c r="G12" i="10"/>
  <c r="G19" i="10" s="1"/>
  <c r="F12" i="10"/>
  <c r="F19" i="10" s="1"/>
  <c r="E12" i="10"/>
  <c r="D12" i="10"/>
  <c r="D19" i="10" s="1"/>
  <c r="C12" i="10"/>
  <c r="C19" i="10" s="1"/>
  <c r="B9" i="10"/>
  <c r="M35" i="9"/>
  <c r="L35" i="9"/>
  <c r="K35" i="9"/>
  <c r="J35" i="9"/>
  <c r="I35" i="9"/>
  <c r="H35" i="9"/>
  <c r="G35" i="9"/>
  <c r="F35" i="9"/>
  <c r="E35" i="9"/>
  <c r="D35" i="9"/>
  <c r="C35" i="9"/>
  <c r="B35" i="9"/>
  <c r="M33" i="9"/>
  <c r="L33" i="9"/>
  <c r="K33" i="9"/>
  <c r="J33" i="9"/>
  <c r="I33" i="9"/>
  <c r="H33" i="9"/>
  <c r="G33" i="9"/>
  <c r="F33" i="9"/>
  <c r="E33" i="9"/>
  <c r="D33" i="9"/>
  <c r="C33" i="9"/>
  <c r="M31" i="9"/>
  <c r="L31" i="9"/>
  <c r="K31" i="9"/>
  <c r="J31" i="9"/>
  <c r="I31" i="9"/>
  <c r="H31" i="9"/>
  <c r="G31" i="9"/>
  <c r="F31" i="9"/>
  <c r="E31" i="9"/>
  <c r="D31" i="9"/>
  <c r="C31" i="9"/>
  <c r="M28" i="9"/>
  <c r="L28" i="9"/>
  <c r="L20" i="9" s="1"/>
  <c r="K28" i="9"/>
  <c r="J28" i="9"/>
  <c r="I28" i="9"/>
  <c r="H28" i="9"/>
  <c r="G28" i="9"/>
  <c r="F28" i="9"/>
  <c r="E28" i="9"/>
  <c r="D28" i="9"/>
  <c r="D20" i="9" s="1"/>
  <c r="C28" i="9"/>
  <c r="B28" i="9"/>
  <c r="B20" i="9" s="1"/>
  <c r="M26" i="9"/>
  <c r="L26" i="9"/>
  <c r="K26" i="9"/>
  <c r="J26" i="9"/>
  <c r="I26" i="9"/>
  <c r="H26" i="9"/>
  <c r="G26" i="9"/>
  <c r="F26" i="9"/>
  <c r="E26" i="9"/>
  <c r="D26" i="9"/>
  <c r="C26" i="9"/>
  <c r="M22" i="9"/>
  <c r="L22" i="9"/>
  <c r="K22" i="9"/>
  <c r="J22" i="9"/>
  <c r="I22" i="9"/>
  <c r="H22" i="9"/>
  <c r="G22" i="9"/>
  <c r="F22" i="9"/>
  <c r="E22" i="9"/>
  <c r="D22" i="9"/>
  <c r="C22" i="9"/>
  <c r="B22" i="9"/>
  <c r="M21" i="9"/>
  <c r="L21" i="9"/>
  <c r="L9" i="9" s="1"/>
  <c r="K21" i="9"/>
  <c r="J21" i="9"/>
  <c r="I21" i="9"/>
  <c r="I9" i="9" s="1"/>
  <c r="H21" i="9"/>
  <c r="H9" i="9" s="1"/>
  <c r="G21" i="9"/>
  <c r="F21" i="9"/>
  <c r="E21" i="9"/>
  <c r="D21" i="9"/>
  <c r="D9" i="9" s="1"/>
  <c r="C21" i="9"/>
  <c r="B21" i="9"/>
  <c r="K20" i="9"/>
  <c r="K10" i="9" s="1"/>
  <c r="J20" i="9"/>
  <c r="G20" i="9"/>
  <c r="B19" i="9"/>
  <c r="B17" i="9" s="1"/>
  <c r="M18" i="9"/>
  <c r="L18" i="9"/>
  <c r="K18" i="9"/>
  <c r="J18" i="9"/>
  <c r="I18" i="9"/>
  <c r="H18" i="9"/>
  <c r="G18" i="9"/>
  <c r="F18" i="9"/>
  <c r="E18" i="9"/>
  <c r="D18" i="9"/>
  <c r="C18" i="9"/>
  <c r="B14" i="9"/>
  <c r="E14" i="9" s="1"/>
  <c r="E39" i="9" s="1"/>
  <c r="M12" i="9"/>
  <c r="L12" i="9"/>
  <c r="K12" i="9"/>
  <c r="K19" i="9" s="1"/>
  <c r="J12" i="9"/>
  <c r="J19" i="9" s="1"/>
  <c r="I12" i="9"/>
  <c r="H12" i="9"/>
  <c r="G12" i="9"/>
  <c r="G19" i="9" s="1"/>
  <c r="F12" i="9"/>
  <c r="F19" i="9" s="1"/>
  <c r="E12" i="9"/>
  <c r="D12" i="9"/>
  <c r="C12" i="9"/>
  <c r="C19" i="9" s="1"/>
  <c r="M9" i="9"/>
  <c r="E9" i="9"/>
  <c r="B9" i="9"/>
  <c r="M33" i="5"/>
  <c r="L33" i="5"/>
  <c r="K33" i="5"/>
  <c r="J33" i="5"/>
  <c r="I33" i="5"/>
  <c r="H33" i="5"/>
  <c r="G33" i="5"/>
  <c r="F33" i="5"/>
  <c r="E33" i="5"/>
  <c r="D33" i="5"/>
  <c r="C33" i="5"/>
  <c r="M33" i="6"/>
  <c r="L33" i="6"/>
  <c r="K33" i="6"/>
  <c r="J33" i="6"/>
  <c r="I33" i="6"/>
  <c r="H33" i="6"/>
  <c r="G33" i="6"/>
  <c r="F33" i="6"/>
  <c r="E33" i="6"/>
  <c r="D33" i="6"/>
  <c r="C33" i="6"/>
  <c r="M33" i="2"/>
  <c r="L33" i="2"/>
  <c r="K33" i="2"/>
  <c r="J33" i="2"/>
  <c r="I33" i="2"/>
  <c r="H33" i="2"/>
  <c r="G33" i="2"/>
  <c r="F33" i="2"/>
  <c r="E33" i="2"/>
  <c r="D33" i="2"/>
  <c r="C33" i="2"/>
  <c r="M35" i="2"/>
  <c r="L35" i="2"/>
  <c r="K35" i="2"/>
  <c r="J35" i="2"/>
  <c r="I35" i="2"/>
  <c r="H35" i="2"/>
  <c r="G35" i="2"/>
  <c r="F35" i="2"/>
  <c r="E35" i="2"/>
  <c r="D35" i="2"/>
  <c r="C35" i="2"/>
  <c r="B35" i="2"/>
  <c r="M31" i="2"/>
  <c r="L31" i="2"/>
  <c r="K31" i="2"/>
  <c r="J31" i="2"/>
  <c r="I31" i="2"/>
  <c r="H31" i="2"/>
  <c r="G31" i="2"/>
  <c r="F31" i="2"/>
  <c r="E31" i="2"/>
  <c r="D31" i="2"/>
  <c r="C31" i="2"/>
  <c r="M28" i="2"/>
  <c r="L28" i="2"/>
  <c r="K28" i="2"/>
  <c r="K20" i="2" s="1"/>
  <c r="J28" i="2"/>
  <c r="J20" i="2" s="1"/>
  <c r="I28" i="2"/>
  <c r="H28" i="2"/>
  <c r="G28" i="2"/>
  <c r="F28" i="2"/>
  <c r="E28" i="2"/>
  <c r="D28" i="2"/>
  <c r="C28" i="2"/>
  <c r="C20" i="2" s="1"/>
  <c r="B28" i="2"/>
  <c r="B20" i="2" s="1"/>
  <c r="M26" i="2"/>
  <c r="L26" i="2"/>
  <c r="K26" i="2"/>
  <c r="J26" i="2"/>
  <c r="I26" i="2"/>
  <c r="H26" i="2"/>
  <c r="G26" i="2"/>
  <c r="F26" i="2"/>
  <c r="E26" i="2"/>
  <c r="D26" i="2"/>
  <c r="C26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M9" i="2" s="1"/>
  <c r="L21" i="2"/>
  <c r="K21" i="2"/>
  <c r="J21" i="2"/>
  <c r="J9" i="2" s="1"/>
  <c r="I21" i="2"/>
  <c r="I9" i="2" s="1"/>
  <c r="H21" i="2"/>
  <c r="G21" i="2"/>
  <c r="F21" i="2"/>
  <c r="E21" i="2"/>
  <c r="E9" i="2" s="1"/>
  <c r="D21" i="2"/>
  <c r="C21" i="2"/>
  <c r="B21" i="2"/>
  <c r="B9" i="2" s="1"/>
  <c r="B19" i="2"/>
  <c r="B17" i="2" s="1"/>
  <c r="M18" i="2"/>
  <c r="L18" i="2"/>
  <c r="K18" i="2"/>
  <c r="J18" i="2"/>
  <c r="I18" i="2"/>
  <c r="H18" i="2"/>
  <c r="G18" i="2"/>
  <c r="F18" i="2"/>
  <c r="E18" i="2"/>
  <c r="D18" i="2"/>
  <c r="C18" i="2"/>
  <c r="M14" i="2"/>
  <c r="M39" i="2" s="1"/>
  <c r="B14" i="2"/>
  <c r="M12" i="2"/>
  <c r="L12" i="2"/>
  <c r="K12" i="2"/>
  <c r="K19" i="2" s="1"/>
  <c r="J12" i="2"/>
  <c r="I12" i="2"/>
  <c r="H12" i="2"/>
  <c r="G12" i="2"/>
  <c r="G19" i="2" s="1"/>
  <c r="F12" i="2"/>
  <c r="E12" i="2"/>
  <c r="D12" i="2"/>
  <c r="C12" i="2"/>
  <c r="C19" i="2" s="1"/>
  <c r="M35" i="5"/>
  <c r="L35" i="5"/>
  <c r="K35" i="5"/>
  <c r="J35" i="5"/>
  <c r="I35" i="5"/>
  <c r="H35" i="5"/>
  <c r="G35" i="5"/>
  <c r="F35" i="5"/>
  <c r="E35" i="5"/>
  <c r="D35" i="5"/>
  <c r="C35" i="5"/>
  <c r="B35" i="5"/>
  <c r="M31" i="5"/>
  <c r="L31" i="5"/>
  <c r="K31" i="5"/>
  <c r="J31" i="5"/>
  <c r="I31" i="5"/>
  <c r="H31" i="5"/>
  <c r="G31" i="5"/>
  <c r="F31" i="5"/>
  <c r="E31" i="5"/>
  <c r="D31" i="5"/>
  <c r="C31" i="5"/>
  <c r="M28" i="5"/>
  <c r="L28" i="5"/>
  <c r="K28" i="5"/>
  <c r="J28" i="5"/>
  <c r="I28" i="5"/>
  <c r="I20" i="5" s="1"/>
  <c r="H28" i="5"/>
  <c r="G28" i="5"/>
  <c r="F28" i="5"/>
  <c r="E28" i="5"/>
  <c r="D28" i="5"/>
  <c r="C28" i="5"/>
  <c r="B28" i="5"/>
  <c r="B20" i="5" s="1"/>
  <c r="M26" i="5"/>
  <c r="L26" i="5"/>
  <c r="K26" i="5"/>
  <c r="J26" i="5"/>
  <c r="I26" i="5"/>
  <c r="H26" i="5"/>
  <c r="G26" i="5"/>
  <c r="F26" i="5"/>
  <c r="E26" i="5"/>
  <c r="D26" i="5"/>
  <c r="C26" i="5"/>
  <c r="M22" i="5"/>
  <c r="L22" i="5"/>
  <c r="K22" i="5"/>
  <c r="J22" i="5"/>
  <c r="I22" i="5"/>
  <c r="H22" i="5"/>
  <c r="G22" i="5"/>
  <c r="F22" i="5"/>
  <c r="E22" i="5"/>
  <c r="D22" i="5"/>
  <c r="C22" i="5"/>
  <c r="B22" i="5"/>
  <c r="M21" i="5"/>
  <c r="L21" i="5"/>
  <c r="L9" i="5" s="1"/>
  <c r="K21" i="5"/>
  <c r="J21" i="5"/>
  <c r="I21" i="5"/>
  <c r="H21" i="5"/>
  <c r="H9" i="5" s="1"/>
  <c r="G21" i="5"/>
  <c r="F21" i="5"/>
  <c r="E21" i="5"/>
  <c r="D21" i="5"/>
  <c r="D9" i="5" s="1"/>
  <c r="C21" i="5"/>
  <c r="B21" i="5"/>
  <c r="B19" i="5"/>
  <c r="B17" i="5" s="1"/>
  <c r="M18" i="5"/>
  <c r="L18" i="5"/>
  <c r="K18" i="5"/>
  <c r="J18" i="5"/>
  <c r="I18" i="5"/>
  <c r="H18" i="5"/>
  <c r="G18" i="5"/>
  <c r="F18" i="5"/>
  <c r="E18" i="5"/>
  <c r="D18" i="5"/>
  <c r="C18" i="5"/>
  <c r="B14" i="5"/>
  <c r="M14" i="5" s="1"/>
  <c r="M39" i="5" s="1"/>
  <c r="M12" i="5"/>
  <c r="L12" i="5"/>
  <c r="K12" i="5"/>
  <c r="J12" i="5"/>
  <c r="I12" i="5"/>
  <c r="H12" i="5"/>
  <c r="G12" i="5"/>
  <c r="F12" i="5"/>
  <c r="E12" i="5"/>
  <c r="D12" i="5"/>
  <c r="C12" i="5"/>
  <c r="B9" i="5"/>
  <c r="M35" i="6"/>
  <c r="L35" i="6"/>
  <c r="K35" i="6"/>
  <c r="J35" i="6"/>
  <c r="I35" i="6"/>
  <c r="H35" i="6"/>
  <c r="G35" i="6"/>
  <c r="F35" i="6"/>
  <c r="E35" i="6"/>
  <c r="D35" i="6"/>
  <c r="C35" i="6"/>
  <c r="B35" i="6"/>
  <c r="M31" i="6"/>
  <c r="L31" i="6"/>
  <c r="K31" i="6"/>
  <c r="J31" i="6"/>
  <c r="I31" i="6"/>
  <c r="H31" i="6"/>
  <c r="G31" i="6"/>
  <c r="F31" i="6"/>
  <c r="E31" i="6"/>
  <c r="D31" i="6"/>
  <c r="C31" i="6"/>
  <c r="M28" i="6"/>
  <c r="L28" i="6"/>
  <c r="K28" i="6"/>
  <c r="J28" i="6"/>
  <c r="I28" i="6"/>
  <c r="H28" i="6"/>
  <c r="G28" i="6"/>
  <c r="F28" i="6"/>
  <c r="E28" i="6"/>
  <c r="D28" i="6"/>
  <c r="C28" i="6"/>
  <c r="B28" i="6"/>
  <c r="B20" i="6" s="1"/>
  <c r="M26" i="6"/>
  <c r="L26" i="6"/>
  <c r="K26" i="6"/>
  <c r="J26" i="6"/>
  <c r="I26" i="6"/>
  <c r="H26" i="6"/>
  <c r="G26" i="6"/>
  <c r="F26" i="6"/>
  <c r="E26" i="6"/>
  <c r="D26" i="6"/>
  <c r="C26" i="6"/>
  <c r="M22" i="6"/>
  <c r="L22" i="6"/>
  <c r="K22" i="6"/>
  <c r="J22" i="6"/>
  <c r="I22" i="6"/>
  <c r="H22" i="6"/>
  <c r="G22" i="6"/>
  <c r="F22" i="6"/>
  <c r="E22" i="6"/>
  <c r="D22" i="6"/>
  <c r="C22" i="6"/>
  <c r="B22" i="6"/>
  <c r="M21" i="6"/>
  <c r="L21" i="6"/>
  <c r="L9" i="6" s="1"/>
  <c r="K21" i="6"/>
  <c r="J21" i="6"/>
  <c r="J9" i="6" s="1"/>
  <c r="I21" i="6"/>
  <c r="H21" i="6"/>
  <c r="G21" i="6"/>
  <c r="F21" i="6"/>
  <c r="E21" i="6"/>
  <c r="D21" i="6"/>
  <c r="D9" i="6" s="1"/>
  <c r="C21" i="6"/>
  <c r="C9" i="6" s="1"/>
  <c r="B21" i="6"/>
  <c r="F20" i="6"/>
  <c r="B19" i="6"/>
  <c r="B17" i="6" s="1"/>
  <c r="B16" i="6" s="1"/>
  <c r="M18" i="6"/>
  <c r="L18" i="6"/>
  <c r="K18" i="6"/>
  <c r="J18" i="6"/>
  <c r="I18" i="6"/>
  <c r="H18" i="6"/>
  <c r="G18" i="6"/>
  <c r="F18" i="6"/>
  <c r="E18" i="6"/>
  <c r="D18" i="6"/>
  <c r="C18" i="6"/>
  <c r="G14" i="6"/>
  <c r="G39" i="6" s="1"/>
  <c r="E14" i="6"/>
  <c r="E39" i="6" s="1"/>
  <c r="B14" i="6"/>
  <c r="L14" i="6" s="1"/>
  <c r="M12" i="6"/>
  <c r="L12" i="6"/>
  <c r="K12" i="6"/>
  <c r="J12" i="6"/>
  <c r="J19" i="6" s="1"/>
  <c r="I12" i="6"/>
  <c r="H12" i="6"/>
  <c r="G12" i="6"/>
  <c r="F12" i="6"/>
  <c r="F19" i="6" s="1"/>
  <c r="E12" i="6"/>
  <c r="D12" i="6"/>
  <c r="C12" i="6"/>
  <c r="K9" i="6"/>
  <c r="G9" i="6"/>
  <c r="B3" i="3"/>
  <c r="A3" i="3"/>
  <c r="T3" i="3" s="1"/>
  <c r="T18" i="3" l="1"/>
  <c r="T11" i="3"/>
  <c r="T42" i="3"/>
  <c r="T7" i="3"/>
  <c r="T9" i="3"/>
  <c r="T44" i="3"/>
  <c r="T4" i="3"/>
  <c r="T5" i="3"/>
  <c r="T8" i="3"/>
  <c r="T6" i="3"/>
  <c r="F20" i="18"/>
  <c r="D20" i="18"/>
  <c r="C9" i="18"/>
  <c r="I15" i="27"/>
  <c r="C9" i="17"/>
  <c r="K9" i="17"/>
  <c r="G10" i="18"/>
  <c r="L20" i="18"/>
  <c r="L10" i="18" s="1"/>
  <c r="F10" i="23"/>
  <c r="D14" i="12"/>
  <c r="D39" i="12" s="1"/>
  <c r="G9" i="12"/>
  <c r="G9" i="24"/>
  <c r="D9" i="25"/>
  <c r="G9" i="26"/>
  <c r="L15" i="27"/>
  <c r="H9" i="14"/>
  <c r="E9" i="23"/>
  <c r="M9" i="23"/>
  <c r="B10" i="23"/>
  <c r="J10" i="23"/>
  <c r="I14" i="9"/>
  <c r="I39" i="9" s="1"/>
  <c r="F20" i="9"/>
  <c r="K14" i="12"/>
  <c r="K39" i="12" s="1"/>
  <c r="F10" i="25"/>
  <c r="C20" i="25"/>
  <c r="C10" i="25" s="1"/>
  <c r="E20" i="15"/>
  <c r="M20" i="15"/>
  <c r="E38" i="20"/>
  <c r="M38" i="20"/>
  <c r="J17" i="21"/>
  <c r="J16" i="21" s="1"/>
  <c r="L14" i="9"/>
  <c r="L39" i="9" s="1"/>
  <c r="L38" i="9" s="1"/>
  <c r="L7" i="9" s="1"/>
  <c r="I9" i="24"/>
  <c r="D10" i="25"/>
  <c r="H9" i="6"/>
  <c r="B39" i="6"/>
  <c r="B38" i="6" s="1"/>
  <c r="C9" i="12"/>
  <c r="K9" i="12"/>
  <c r="C9" i="24"/>
  <c r="C7" i="24" s="1"/>
  <c r="K9" i="24"/>
  <c r="H10" i="24"/>
  <c r="E20" i="24"/>
  <c r="E10" i="24" s="1"/>
  <c r="M20" i="24"/>
  <c r="M10" i="24" s="1"/>
  <c r="H9" i="25"/>
  <c r="D15" i="27"/>
  <c r="F20" i="14"/>
  <c r="G20" i="15"/>
  <c r="J38" i="19"/>
  <c r="C10" i="21"/>
  <c r="C38" i="24"/>
  <c r="E15" i="27"/>
  <c r="B9" i="13"/>
  <c r="B7" i="13" s="1"/>
  <c r="E17" i="16"/>
  <c r="E16" i="16" s="1"/>
  <c r="I10" i="21"/>
  <c r="H15" i="27"/>
  <c r="F20" i="27"/>
  <c r="K20" i="14"/>
  <c r="G38" i="18"/>
  <c r="K15" i="20"/>
  <c r="F17" i="21"/>
  <c r="F16" i="21" s="1"/>
  <c r="K9" i="23"/>
  <c r="B10" i="21"/>
  <c r="G10" i="15"/>
  <c r="F10" i="14"/>
  <c r="G10" i="9"/>
  <c r="J10" i="9"/>
  <c r="B10" i="9"/>
  <c r="C10" i="10"/>
  <c r="E9" i="10"/>
  <c r="M9" i="10"/>
  <c r="L10" i="25"/>
  <c r="I20" i="25"/>
  <c r="I10" i="25" s="1"/>
  <c r="F9" i="25"/>
  <c r="G9" i="15"/>
  <c r="C20" i="16"/>
  <c r="M9" i="17"/>
  <c r="K9" i="18"/>
  <c r="M10" i="21"/>
  <c r="J9" i="24"/>
  <c r="E10" i="25"/>
  <c r="M10" i="25"/>
  <c r="C9" i="14"/>
  <c r="K9" i="14"/>
  <c r="D9" i="23"/>
  <c r="L9" i="23"/>
  <c r="C9" i="9"/>
  <c r="K9" i="9"/>
  <c r="F20" i="24"/>
  <c r="I9" i="15"/>
  <c r="J20" i="17"/>
  <c r="E20" i="2"/>
  <c r="H9" i="27"/>
  <c r="H7" i="21"/>
  <c r="J9" i="25"/>
  <c r="I9" i="27"/>
  <c r="I9" i="17"/>
  <c r="G9" i="18"/>
  <c r="J20" i="21"/>
  <c r="J10" i="2"/>
  <c r="F9" i="9"/>
  <c r="I20" i="12"/>
  <c r="D9" i="13"/>
  <c r="D7" i="13" s="1"/>
  <c r="B10" i="15"/>
  <c r="D9" i="15"/>
  <c r="L9" i="15"/>
  <c r="C20" i="18"/>
  <c r="C10" i="18" s="1"/>
  <c r="I9" i="20"/>
  <c r="K20" i="21"/>
  <c r="K10" i="21" s="1"/>
  <c r="J20" i="26"/>
  <c r="J10" i="26" s="1"/>
  <c r="E9" i="13"/>
  <c r="D10" i="18"/>
  <c r="I9" i="18"/>
  <c r="I7" i="18" s="1"/>
  <c r="D9" i="19"/>
  <c r="J10" i="21"/>
  <c r="F10" i="9"/>
  <c r="E9" i="25"/>
  <c r="M9" i="25"/>
  <c r="E9" i="19"/>
  <c r="M9" i="19"/>
  <c r="F20" i="2"/>
  <c r="F10" i="2" s="1"/>
  <c r="G9" i="9"/>
  <c r="D10" i="9"/>
  <c r="L10" i="9"/>
  <c r="I20" i="9"/>
  <c r="I10" i="9" s="1"/>
  <c r="H20" i="25"/>
  <c r="I38" i="26"/>
  <c r="K10" i="26"/>
  <c r="I38" i="13"/>
  <c r="I7" i="13" s="1"/>
  <c r="M9" i="13"/>
  <c r="J10" i="13"/>
  <c r="E20" i="14"/>
  <c r="M20" i="14"/>
  <c r="H9" i="15"/>
  <c r="E10" i="15"/>
  <c r="J20" i="15"/>
  <c r="J10" i="15" s="1"/>
  <c r="K10" i="19"/>
  <c r="G15" i="20"/>
  <c r="J15" i="17"/>
  <c r="K15" i="17"/>
  <c r="D10" i="21"/>
  <c r="L10" i="21"/>
  <c r="E10" i="21"/>
  <c r="K15" i="16"/>
  <c r="L15" i="16"/>
  <c r="D15" i="16"/>
  <c r="K10" i="20"/>
  <c r="K14" i="6"/>
  <c r="K39" i="6" s="1"/>
  <c r="D20" i="6"/>
  <c r="L20" i="6"/>
  <c r="M14" i="9"/>
  <c r="M39" i="9" s="1"/>
  <c r="L38" i="26"/>
  <c r="L7" i="26" s="1"/>
  <c r="H9" i="26"/>
  <c r="F17" i="27"/>
  <c r="F16" i="27" s="1"/>
  <c r="K10" i="14"/>
  <c r="J9" i="15"/>
  <c r="I15" i="16"/>
  <c r="E10" i="18"/>
  <c r="M10" i="18"/>
  <c r="K9" i="20"/>
  <c r="K7" i="20" s="1"/>
  <c r="H15" i="16"/>
  <c r="J38" i="16"/>
  <c r="M14" i="6"/>
  <c r="M39" i="6" s="1"/>
  <c r="J17" i="9"/>
  <c r="J16" i="9" s="1"/>
  <c r="B39" i="9"/>
  <c r="B38" i="9" s="1"/>
  <c r="F17" i="10"/>
  <c r="F16" i="10" s="1"/>
  <c r="I14" i="10"/>
  <c r="I39" i="10" s="1"/>
  <c r="M14" i="10"/>
  <c r="M39" i="10" s="1"/>
  <c r="I9" i="13"/>
  <c r="F10" i="13"/>
  <c r="I20" i="14"/>
  <c r="I10" i="14" s="1"/>
  <c r="F20" i="15"/>
  <c r="F10" i="15" s="1"/>
  <c r="C9" i="15"/>
  <c r="D38" i="16"/>
  <c r="L38" i="16"/>
  <c r="M15" i="16"/>
  <c r="E20" i="17"/>
  <c r="E10" i="17" s="1"/>
  <c r="M20" i="17"/>
  <c r="M10" i="17" s="1"/>
  <c r="J10" i="17"/>
  <c r="G9" i="17"/>
  <c r="G15" i="18"/>
  <c r="H10" i="12"/>
  <c r="E20" i="12"/>
  <c r="E10" i="12" s="1"/>
  <c r="M20" i="12"/>
  <c r="M10" i="12" s="1"/>
  <c r="I20" i="24"/>
  <c r="I10" i="24" s="1"/>
  <c r="G10" i="13"/>
  <c r="F38" i="17"/>
  <c r="G10" i="17"/>
  <c r="F15" i="20"/>
  <c r="C15" i="20"/>
  <c r="J15" i="20"/>
  <c r="J20" i="6"/>
  <c r="E20" i="5"/>
  <c r="E10" i="5" s="1"/>
  <c r="M20" i="5"/>
  <c r="M10" i="5" s="1"/>
  <c r="G20" i="2"/>
  <c r="H20" i="10"/>
  <c r="H10" i="10" s="1"/>
  <c r="B13" i="25"/>
  <c r="K20" i="27"/>
  <c r="K10" i="27" s="1"/>
  <c r="H20" i="13"/>
  <c r="C20" i="15"/>
  <c r="C10" i="15" s="1"/>
  <c r="G15" i="17"/>
  <c r="J17" i="12"/>
  <c r="J16" i="12" s="1"/>
  <c r="G10" i="26"/>
  <c r="F9" i="6"/>
  <c r="C20" i="6"/>
  <c r="K20" i="6"/>
  <c r="F20" i="5"/>
  <c r="H20" i="2"/>
  <c r="M20" i="2"/>
  <c r="M10" i="2" s="1"/>
  <c r="D20" i="27"/>
  <c r="D10" i="27" s="1"/>
  <c r="L20" i="27"/>
  <c r="L10" i="27" s="1"/>
  <c r="B16" i="14"/>
  <c r="I9" i="14"/>
  <c r="F20" i="16"/>
  <c r="H20" i="17"/>
  <c r="F10" i="18"/>
  <c r="B10" i="19"/>
  <c r="L15" i="18"/>
  <c r="D15" i="18"/>
  <c r="K15" i="18"/>
  <c r="C15" i="18"/>
  <c r="J15" i="18"/>
  <c r="F15" i="18"/>
  <c r="M15" i="25"/>
  <c r="E15" i="25"/>
  <c r="H10" i="21"/>
  <c r="J9" i="21"/>
  <c r="B7" i="21"/>
  <c r="I17" i="16"/>
  <c r="I16" i="16" s="1"/>
  <c r="D20" i="16"/>
  <c r="L20" i="16"/>
  <c r="I20" i="16"/>
  <c r="E9" i="17"/>
  <c r="B10" i="17"/>
  <c r="D9" i="17"/>
  <c r="D38" i="18"/>
  <c r="L38" i="18"/>
  <c r="K20" i="18"/>
  <c r="K10" i="18" s="1"/>
  <c r="I20" i="19"/>
  <c r="I10" i="19" s="1"/>
  <c r="F20" i="19"/>
  <c r="H9" i="20"/>
  <c r="G38" i="21"/>
  <c r="G10" i="23"/>
  <c r="K10" i="23"/>
  <c r="D10" i="23"/>
  <c r="L10" i="23"/>
  <c r="I20" i="23"/>
  <c r="I9" i="6"/>
  <c r="C20" i="9"/>
  <c r="C10" i="9" s="1"/>
  <c r="I9" i="10"/>
  <c r="I7" i="10" s="1"/>
  <c r="F20" i="10"/>
  <c r="F10" i="10" s="1"/>
  <c r="G20" i="12"/>
  <c r="G10" i="12" s="1"/>
  <c r="I9" i="12"/>
  <c r="C20" i="24"/>
  <c r="K20" i="24"/>
  <c r="D9" i="26"/>
  <c r="L9" i="26"/>
  <c r="F20" i="26"/>
  <c r="F10" i="26" s="1"/>
  <c r="E9" i="27"/>
  <c r="M9" i="27"/>
  <c r="B10" i="27"/>
  <c r="J20" i="27"/>
  <c r="J10" i="27" s="1"/>
  <c r="G20" i="27"/>
  <c r="G10" i="27" s="1"/>
  <c r="D9" i="27"/>
  <c r="L9" i="27"/>
  <c r="H9" i="13"/>
  <c r="G9" i="13"/>
  <c r="E9" i="14"/>
  <c r="M9" i="14"/>
  <c r="B10" i="14"/>
  <c r="J20" i="14"/>
  <c r="J10" i="14" s="1"/>
  <c r="G20" i="14"/>
  <c r="D9" i="14"/>
  <c r="D7" i="14" s="1"/>
  <c r="L9" i="14"/>
  <c r="L7" i="14" s="1"/>
  <c r="D20" i="15"/>
  <c r="D10" i="15" s="1"/>
  <c r="L20" i="15"/>
  <c r="L10" i="15" s="1"/>
  <c r="F9" i="15"/>
  <c r="E38" i="16"/>
  <c r="M38" i="16"/>
  <c r="H20" i="16"/>
  <c r="C20" i="17"/>
  <c r="C10" i="17" s="1"/>
  <c r="J20" i="18"/>
  <c r="J10" i="18" s="1"/>
  <c r="B10" i="20"/>
  <c r="J20" i="20"/>
  <c r="J10" i="20" s="1"/>
  <c r="G20" i="20"/>
  <c r="D9" i="20"/>
  <c r="L9" i="20"/>
  <c r="C10" i="23"/>
  <c r="D38" i="21"/>
  <c r="L38" i="21"/>
  <c r="H38" i="19"/>
  <c r="H7" i="19" s="1"/>
  <c r="C10" i="19"/>
  <c r="G20" i="19"/>
  <c r="G10" i="19" s="1"/>
  <c r="I9" i="19"/>
  <c r="C10" i="20"/>
  <c r="D20" i="20"/>
  <c r="D10" i="20" s="1"/>
  <c r="L20" i="20"/>
  <c r="I20" i="20"/>
  <c r="E38" i="21"/>
  <c r="M38" i="21"/>
  <c r="B7" i="9"/>
  <c r="B16" i="9"/>
  <c r="G15" i="19"/>
  <c r="F15" i="19"/>
  <c r="M15" i="19"/>
  <c r="E15" i="19"/>
  <c r="L15" i="19"/>
  <c r="D15" i="19"/>
  <c r="K15" i="19"/>
  <c r="C15" i="19"/>
  <c r="I15" i="19"/>
  <c r="H15" i="19"/>
  <c r="I14" i="6"/>
  <c r="I39" i="6" s="1"/>
  <c r="I38" i="6" s="1"/>
  <c r="I7" i="6" s="1"/>
  <c r="B10" i="2"/>
  <c r="H10" i="2"/>
  <c r="E10" i="2"/>
  <c r="H9" i="2"/>
  <c r="K10" i="25"/>
  <c r="B16" i="18"/>
  <c r="B13" i="18"/>
  <c r="F9" i="5"/>
  <c r="B39" i="5"/>
  <c r="B38" i="5" s="1"/>
  <c r="B7" i="5" s="1"/>
  <c r="B15" i="5"/>
  <c r="I38" i="10"/>
  <c r="B13" i="19"/>
  <c r="B8" i="19" s="1"/>
  <c r="B16" i="19"/>
  <c r="C10" i="6"/>
  <c r="K10" i="6"/>
  <c r="H20" i="6"/>
  <c r="H10" i="6" s="1"/>
  <c r="C14" i="5"/>
  <c r="C39" i="5" s="1"/>
  <c r="C38" i="5" s="1"/>
  <c r="F10" i="5"/>
  <c r="C20" i="5"/>
  <c r="C10" i="5" s="1"/>
  <c r="K20" i="5"/>
  <c r="K10" i="5" s="1"/>
  <c r="F17" i="9"/>
  <c r="F16" i="9" s="1"/>
  <c r="K14" i="9"/>
  <c r="K39" i="9" s="1"/>
  <c r="K38" i="9" s="1"/>
  <c r="K7" i="9" s="1"/>
  <c r="B15" i="9"/>
  <c r="J17" i="10"/>
  <c r="J16" i="10" s="1"/>
  <c r="J9" i="12"/>
  <c r="B10" i="25"/>
  <c r="K10" i="15"/>
  <c r="B15" i="6"/>
  <c r="B13" i="6" s="1"/>
  <c r="G10" i="25"/>
  <c r="G9" i="25"/>
  <c r="E14" i="5"/>
  <c r="E39" i="5" s="1"/>
  <c r="E38" i="5" s="1"/>
  <c r="E9" i="6"/>
  <c r="M9" i="6"/>
  <c r="J9" i="5"/>
  <c r="D14" i="9"/>
  <c r="D39" i="9" s="1"/>
  <c r="D38" i="9" s="1"/>
  <c r="D7" i="9" s="1"/>
  <c r="H20" i="9"/>
  <c r="H10" i="9" s="1"/>
  <c r="E20" i="9"/>
  <c r="E10" i="9" s="1"/>
  <c r="M20" i="9"/>
  <c r="M10" i="9" s="1"/>
  <c r="J9" i="9"/>
  <c r="H10" i="18"/>
  <c r="H15" i="26"/>
  <c r="G15" i="26"/>
  <c r="F15" i="26"/>
  <c r="M15" i="26"/>
  <c r="E15" i="26"/>
  <c r="L15" i="26"/>
  <c r="D15" i="26"/>
  <c r="J15" i="26"/>
  <c r="I15" i="26"/>
  <c r="F10" i="6"/>
  <c r="G14" i="5"/>
  <c r="G39" i="5" s="1"/>
  <c r="G38" i="5" s="1"/>
  <c r="B39" i="2"/>
  <c r="B38" i="2" s="1"/>
  <c r="B7" i="2" s="1"/>
  <c r="B15" i="2"/>
  <c r="E15" i="2" s="1"/>
  <c r="C10" i="2"/>
  <c r="D20" i="2"/>
  <c r="D10" i="2" s="1"/>
  <c r="L20" i="2"/>
  <c r="L10" i="2" s="1"/>
  <c r="I20" i="2"/>
  <c r="I10" i="2" s="1"/>
  <c r="D9" i="2"/>
  <c r="L9" i="2"/>
  <c r="H38" i="9"/>
  <c r="H7" i="9" s="1"/>
  <c r="D10" i="10"/>
  <c r="K15" i="26"/>
  <c r="I17" i="20"/>
  <c r="I16" i="20" s="1"/>
  <c r="C14" i="6"/>
  <c r="C39" i="6" s="1"/>
  <c r="I14" i="5"/>
  <c r="I39" i="5" s="1"/>
  <c r="I38" i="5" s="1"/>
  <c r="E14" i="2"/>
  <c r="E39" i="2" s="1"/>
  <c r="H14" i="9"/>
  <c r="H39" i="9" s="1"/>
  <c r="M38" i="10"/>
  <c r="M7" i="10" s="1"/>
  <c r="G10" i="10"/>
  <c r="E10" i="10"/>
  <c r="M10" i="10"/>
  <c r="G9" i="10"/>
  <c r="D7" i="18"/>
  <c r="L7" i="18"/>
  <c r="J15" i="19"/>
  <c r="J10" i="6"/>
  <c r="G20" i="6"/>
  <c r="G10" i="6" s="1"/>
  <c r="D10" i="6"/>
  <c r="L10" i="6"/>
  <c r="K14" i="5"/>
  <c r="K39" i="5" s="1"/>
  <c r="K38" i="5" s="1"/>
  <c r="B10" i="5"/>
  <c r="J20" i="5"/>
  <c r="J10" i="5" s="1"/>
  <c r="G20" i="5"/>
  <c r="G10" i="5" s="1"/>
  <c r="I14" i="2"/>
  <c r="I39" i="2" s="1"/>
  <c r="K10" i="2"/>
  <c r="F9" i="2"/>
  <c r="C17" i="9"/>
  <c r="C16" i="9" s="1"/>
  <c r="K17" i="9"/>
  <c r="K16" i="9" s="1"/>
  <c r="L14" i="10"/>
  <c r="B15" i="10"/>
  <c r="B13" i="10" s="1"/>
  <c r="B11" i="10" s="1"/>
  <c r="B39" i="10"/>
  <c r="B38" i="10" s="1"/>
  <c r="B7" i="10" s="1"/>
  <c r="K10" i="10"/>
  <c r="G10" i="24"/>
  <c r="H10" i="25"/>
  <c r="L10" i="10"/>
  <c r="F9" i="10"/>
  <c r="C14" i="12"/>
  <c r="C39" i="12" s="1"/>
  <c r="C38" i="12" s="1"/>
  <c r="C7" i="12" s="1"/>
  <c r="M14" i="12"/>
  <c r="M39" i="12" s="1"/>
  <c r="M38" i="12" s="1"/>
  <c r="M7" i="12" s="1"/>
  <c r="K10" i="12"/>
  <c r="J10" i="24"/>
  <c r="J17" i="27"/>
  <c r="J16" i="27" s="1"/>
  <c r="H20" i="27"/>
  <c r="H10" i="27" s="1"/>
  <c r="J9" i="27"/>
  <c r="J17" i="14"/>
  <c r="J16" i="14" s="1"/>
  <c r="H20" i="14"/>
  <c r="H10" i="14" s="1"/>
  <c r="E10" i="14"/>
  <c r="M10" i="14"/>
  <c r="J9" i="14"/>
  <c r="I38" i="15"/>
  <c r="I7" i="15" s="1"/>
  <c r="F39" i="15"/>
  <c r="J17" i="16"/>
  <c r="J16" i="16" s="1"/>
  <c r="J17" i="17"/>
  <c r="J16" i="17" s="1"/>
  <c r="J17" i="18"/>
  <c r="J13" i="18" s="1"/>
  <c r="F17" i="19"/>
  <c r="F16" i="19" s="1"/>
  <c r="C17" i="19"/>
  <c r="C16" i="19" s="1"/>
  <c r="E20" i="19"/>
  <c r="E10" i="19" s="1"/>
  <c r="M20" i="19"/>
  <c r="M10" i="19" s="1"/>
  <c r="J20" i="19"/>
  <c r="J10" i="19" s="1"/>
  <c r="J17" i="20"/>
  <c r="J16" i="20" s="1"/>
  <c r="G10" i="20"/>
  <c r="H20" i="20"/>
  <c r="H10" i="20" s="1"/>
  <c r="E20" i="20"/>
  <c r="E10" i="20" s="1"/>
  <c r="M20" i="20"/>
  <c r="M10" i="20" s="1"/>
  <c r="J9" i="20"/>
  <c r="D7" i="26"/>
  <c r="C9" i="26"/>
  <c r="K9" i="26"/>
  <c r="H20" i="26"/>
  <c r="H10" i="26" s="1"/>
  <c r="E20" i="26"/>
  <c r="E10" i="26" s="1"/>
  <c r="M20" i="26"/>
  <c r="M10" i="26" s="1"/>
  <c r="J9" i="26"/>
  <c r="I20" i="27"/>
  <c r="I10" i="27" s="1"/>
  <c r="C9" i="27"/>
  <c r="K9" i="27"/>
  <c r="D20" i="13"/>
  <c r="D10" i="13" s="1"/>
  <c r="L20" i="13"/>
  <c r="L10" i="13" s="1"/>
  <c r="I20" i="13"/>
  <c r="I10" i="13" s="1"/>
  <c r="F9" i="13"/>
  <c r="J17" i="15"/>
  <c r="J16" i="15" s="1"/>
  <c r="G38" i="15"/>
  <c r="G7" i="15" s="1"/>
  <c r="G17" i="16"/>
  <c r="D20" i="17"/>
  <c r="D10" i="17" s="1"/>
  <c r="L20" i="17"/>
  <c r="L10" i="17" s="1"/>
  <c r="F9" i="17"/>
  <c r="C38" i="18"/>
  <c r="C7" i="18" s="1"/>
  <c r="K38" i="18"/>
  <c r="K7" i="18" s="1"/>
  <c r="B7" i="18"/>
  <c r="C38" i="20"/>
  <c r="C7" i="20" s="1"/>
  <c r="K38" i="20"/>
  <c r="J38" i="20"/>
  <c r="D9" i="21"/>
  <c r="D7" i="21" s="1"/>
  <c r="L9" i="21"/>
  <c r="E7" i="21"/>
  <c r="M7" i="21"/>
  <c r="J17" i="23"/>
  <c r="J16" i="23" s="1"/>
  <c r="C17" i="23"/>
  <c r="C16" i="23" s="1"/>
  <c r="K17" i="23"/>
  <c r="K16" i="23" s="1"/>
  <c r="I10" i="23"/>
  <c r="F9" i="23"/>
  <c r="G14" i="12"/>
  <c r="G39" i="12" s="1"/>
  <c r="G38" i="12" s="1"/>
  <c r="G7" i="12" s="1"/>
  <c r="B10" i="12"/>
  <c r="B39" i="12"/>
  <c r="B38" i="12" s="1"/>
  <c r="D38" i="24"/>
  <c r="D7" i="24" s="1"/>
  <c r="M7" i="27"/>
  <c r="M10" i="15"/>
  <c r="E7" i="17"/>
  <c r="M7" i="17"/>
  <c r="C17" i="17"/>
  <c r="C16" i="17" s="1"/>
  <c r="E38" i="18"/>
  <c r="E7" i="18" s="1"/>
  <c r="M38" i="18"/>
  <c r="M7" i="18" s="1"/>
  <c r="H10" i="19"/>
  <c r="J9" i="19"/>
  <c r="B7" i="19"/>
  <c r="E9" i="20"/>
  <c r="M9" i="20"/>
  <c r="M7" i="20" s="1"/>
  <c r="G7" i="21"/>
  <c r="J9" i="10"/>
  <c r="K38" i="12"/>
  <c r="H14" i="12"/>
  <c r="H39" i="12" s="1"/>
  <c r="C10" i="12"/>
  <c r="E38" i="24"/>
  <c r="F9" i="27"/>
  <c r="C17" i="14"/>
  <c r="D20" i="14"/>
  <c r="D10" i="14" s="1"/>
  <c r="L20" i="14"/>
  <c r="L10" i="14" s="1"/>
  <c r="F9" i="14"/>
  <c r="E38" i="15"/>
  <c r="E7" i="15" s="1"/>
  <c r="M38" i="15"/>
  <c r="M7" i="15" s="1"/>
  <c r="J13" i="15"/>
  <c r="J11" i="15" s="1"/>
  <c r="C17" i="15"/>
  <c r="C16" i="15" s="1"/>
  <c r="F10" i="19"/>
  <c r="F9" i="20"/>
  <c r="I20" i="10"/>
  <c r="I10" i="10" s="1"/>
  <c r="C9" i="10"/>
  <c r="K9" i="10"/>
  <c r="D38" i="12"/>
  <c r="D7" i="12" s="1"/>
  <c r="I14" i="12"/>
  <c r="I39" i="12" s="1"/>
  <c r="F10" i="12"/>
  <c r="C10" i="24"/>
  <c r="K10" i="24"/>
  <c r="E9" i="24"/>
  <c r="E7" i="24" s="1"/>
  <c r="M9" i="24"/>
  <c r="D10" i="26"/>
  <c r="L10" i="26"/>
  <c r="I20" i="26"/>
  <c r="I10" i="26" s="1"/>
  <c r="F9" i="26"/>
  <c r="E10" i="27"/>
  <c r="M10" i="27"/>
  <c r="G9" i="27"/>
  <c r="H10" i="13"/>
  <c r="E20" i="13"/>
  <c r="E10" i="13" s="1"/>
  <c r="M20" i="13"/>
  <c r="M10" i="13" s="1"/>
  <c r="J9" i="13"/>
  <c r="F17" i="15"/>
  <c r="F16" i="15" s="1"/>
  <c r="C17" i="16"/>
  <c r="K17" i="16"/>
  <c r="H10" i="17"/>
  <c r="J9" i="17"/>
  <c r="G7" i="18"/>
  <c r="B15" i="12"/>
  <c r="I38" i="21"/>
  <c r="I7" i="21" s="1"/>
  <c r="F17" i="23"/>
  <c r="F16" i="23" s="1"/>
  <c r="B10" i="10"/>
  <c r="J20" i="10"/>
  <c r="J10" i="10" s="1"/>
  <c r="E38" i="12"/>
  <c r="E7" i="12" s="1"/>
  <c r="K17" i="12"/>
  <c r="D20" i="12"/>
  <c r="D10" i="12" s="1"/>
  <c r="L20" i="12"/>
  <c r="L10" i="12" s="1"/>
  <c r="I10" i="12"/>
  <c r="F9" i="12"/>
  <c r="B10" i="24"/>
  <c r="D20" i="24"/>
  <c r="D10" i="24" s="1"/>
  <c r="L20" i="24"/>
  <c r="L10" i="24" s="1"/>
  <c r="F9" i="24"/>
  <c r="F10" i="27"/>
  <c r="H7" i="14"/>
  <c r="H10" i="15"/>
  <c r="M19" i="16"/>
  <c r="M17" i="16" s="1"/>
  <c r="E20" i="16"/>
  <c r="M20" i="16"/>
  <c r="I10" i="17"/>
  <c r="F20" i="17"/>
  <c r="F10" i="17" s="1"/>
  <c r="H38" i="18"/>
  <c r="H7" i="18" s="1"/>
  <c r="D7" i="19"/>
  <c r="L7" i="19"/>
  <c r="H20" i="23"/>
  <c r="H10" i="23" s="1"/>
  <c r="E20" i="23"/>
  <c r="E10" i="23" s="1"/>
  <c r="M20" i="23"/>
  <c r="M10" i="23" s="1"/>
  <c r="J9" i="23"/>
  <c r="J7" i="23" s="1"/>
  <c r="F17" i="12"/>
  <c r="F16" i="12" s="1"/>
  <c r="L14" i="12"/>
  <c r="L39" i="12" s="1"/>
  <c r="L38" i="12" s="1"/>
  <c r="L7" i="12" s="1"/>
  <c r="J10" i="12"/>
  <c r="H38" i="24"/>
  <c r="H7" i="24" s="1"/>
  <c r="F10" i="24"/>
  <c r="I20" i="15"/>
  <c r="I10" i="15" s="1"/>
  <c r="I38" i="16"/>
  <c r="F38" i="16"/>
  <c r="I38" i="17"/>
  <c r="I7" i="17" s="1"/>
  <c r="J7" i="19"/>
  <c r="D20" i="19"/>
  <c r="D10" i="19" s="1"/>
  <c r="L20" i="19"/>
  <c r="L10" i="19" s="1"/>
  <c r="F9" i="19"/>
  <c r="I38" i="20"/>
  <c r="I7" i="20" s="1"/>
  <c r="F10" i="20"/>
  <c r="C38" i="21"/>
  <c r="C7" i="21" s="1"/>
  <c r="K38" i="21"/>
  <c r="K7" i="21" s="1"/>
  <c r="B7" i="23"/>
  <c r="F7" i="17"/>
  <c r="B7" i="17"/>
  <c r="B7" i="15"/>
  <c r="B7" i="14"/>
  <c r="E7" i="26"/>
  <c r="I7" i="26"/>
  <c r="M7" i="26"/>
  <c r="B7" i="27"/>
  <c r="B7" i="26"/>
  <c r="K7" i="24"/>
  <c r="D38" i="23"/>
  <c r="D7" i="23" s="1"/>
  <c r="H38" i="23"/>
  <c r="H7" i="23" s="1"/>
  <c r="L38" i="23"/>
  <c r="L7" i="23" s="1"/>
  <c r="G17" i="23"/>
  <c r="G16" i="23" s="1"/>
  <c r="J38" i="23"/>
  <c r="C38" i="23"/>
  <c r="C7" i="23" s="1"/>
  <c r="G38" i="23"/>
  <c r="G7" i="23" s="1"/>
  <c r="K38" i="23"/>
  <c r="K7" i="23" s="1"/>
  <c r="E38" i="23"/>
  <c r="E7" i="23" s="1"/>
  <c r="I38" i="23"/>
  <c r="I7" i="23" s="1"/>
  <c r="M38" i="23"/>
  <c r="F39" i="23"/>
  <c r="F38" i="23" s="1"/>
  <c r="F7" i="23" s="1"/>
  <c r="B13" i="23"/>
  <c r="C15" i="23"/>
  <c r="G15" i="23"/>
  <c r="K15" i="23"/>
  <c r="K13" i="23" s="1"/>
  <c r="D19" i="23"/>
  <c r="D17" i="23" s="1"/>
  <c r="D16" i="23" s="1"/>
  <c r="H19" i="23"/>
  <c r="H17" i="23" s="1"/>
  <c r="H16" i="23" s="1"/>
  <c r="L19" i="23"/>
  <c r="L17" i="23" s="1"/>
  <c r="L16" i="23" s="1"/>
  <c r="J15" i="23"/>
  <c r="J13" i="23" s="1"/>
  <c r="D15" i="23"/>
  <c r="H15" i="23"/>
  <c r="L15" i="23"/>
  <c r="E19" i="23"/>
  <c r="E17" i="23" s="1"/>
  <c r="E16" i="23" s="1"/>
  <c r="I19" i="23"/>
  <c r="I17" i="23" s="1"/>
  <c r="I16" i="23" s="1"/>
  <c r="M19" i="23"/>
  <c r="M17" i="23" s="1"/>
  <c r="M16" i="23" s="1"/>
  <c r="F15" i="23"/>
  <c r="E15" i="23"/>
  <c r="I15" i="23"/>
  <c r="B16" i="21"/>
  <c r="B13" i="21"/>
  <c r="F15" i="21"/>
  <c r="F13" i="21" s="1"/>
  <c r="J15" i="21"/>
  <c r="J13" i="21" s="1"/>
  <c r="C19" i="21"/>
  <c r="C17" i="21" s="1"/>
  <c r="C16" i="21" s="1"/>
  <c r="G19" i="21"/>
  <c r="G17" i="21" s="1"/>
  <c r="G16" i="21" s="1"/>
  <c r="K19" i="21"/>
  <c r="K17" i="21" s="1"/>
  <c r="K16" i="21" s="1"/>
  <c r="F38" i="21"/>
  <c r="F7" i="21" s="1"/>
  <c r="J38" i="21"/>
  <c r="J7" i="21" s="1"/>
  <c r="C15" i="21"/>
  <c r="C13" i="21" s="1"/>
  <c r="G15" i="21"/>
  <c r="K15" i="21"/>
  <c r="D19" i="21"/>
  <c r="D17" i="21" s="1"/>
  <c r="D16" i="21" s="1"/>
  <c r="H19" i="21"/>
  <c r="H17" i="21" s="1"/>
  <c r="H16" i="21" s="1"/>
  <c r="L19" i="21"/>
  <c r="L17" i="21" s="1"/>
  <c r="L16" i="21" s="1"/>
  <c r="D15" i="21"/>
  <c r="H15" i="21"/>
  <c r="L15" i="21"/>
  <c r="E19" i="21"/>
  <c r="E17" i="21" s="1"/>
  <c r="E16" i="21" s="1"/>
  <c r="I19" i="21"/>
  <c r="I17" i="21" s="1"/>
  <c r="I16" i="21" s="1"/>
  <c r="M19" i="21"/>
  <c r="M17" i="21" s="1"/>
  <c r="M16" i="21" s="1"/>
  <c r="E15" i="21"/>
  <c r="I15" i="21"/>
  <c r="L10" i="20"/>
  <c r="I10" i="20"/>
  <c r="B7" i="20"/>
  <c r="E7" i="20"/>
  <c r="G7" i="20"/>
  <c r="F15" i="24"/>
  <c r="M15" i="13"/>
  <c r="L15" i="17"/>
  <c r="C15" i="12"/>
  <c r="G15" i="12"/>
  <c r="K15" i="12"/>
  <c r="C15" i="24"/>
  <c r="G15" i="24"/>
  <c r="K15" i="24"/>
  <c r="F15" i="27"/>
  <c r="J15" i="27"/>
  <c r="F15" i="13"/>
  <c r="J15" i="13"/>
  <c r="F15" i="16"/>
  <c r="F13" i="16" s="1"/>
  <c r="J15" i="16"/>
  <c r="B13" i="16"/>
  <c r="E15" i="17"/>
  <c r="I15" i="17"/>
  <c r="M15" i="17"/>
  <c r="D15" i="20"/>
  <c r="H15" i="20"/>
  <c r="L15" i="20"/>
  <c r="J15" i="24"/>
  <c r="J13" i="24" s="1"/>
  <c r="E15" i="13"/>
  <c r="I15" i="13"/>
  <c r="D15" i="17"/>
  <c r="H15" i="17"/>
  <c r="F15" i="2"/>
  <c r="B13" i="2"/>
  <c r="B11" i="2" s="1"/>
  <c r="D15" i="12"/>
  <c r="H15" i="12"/>
  <c r="D15" i="24"/>
  <c r="H15" i="24"/>
  <c r="C15" i="27"/>
  <c r="G15" i="27"/>
  <c r="B13" i="27"/>
  <c r="B11" i="27" s="1"/>
  <c r="C15" i="13"/>
  <c r="G15" i="13"/>
  <c r="C15" i="16"/>
  <c r="G15" i="16"/>
  <c r="F15" i="17"/>
  <c r="B13" i="17"/>
  <c r="E15" i="20"/>
  <c r="I15" i="20"/>
  <c r="I13" i="20" s="1"/>
  <c r="B13" i="20"/>
  <c r="B11" i="20" s="1"/>
  <c r="B16" i="20"/>
  <c r="F13" i="20"/>
  <c r="F11" i="20" s="1"/>
  <c r="C19" i="20"/>
  <c r="C17" i="20" s="1"/>
  <c r="K19" i="20"/>
  <c r="K17" i="20" s="1"/>
  <c r="E19" i="20"/>
  <c r="E17" i="20" s="1"/>
  <c r="E16" i="20" s="1"/>
  <c r="M19" i="20"/>
  <c r="M17" i="20" s="1"/>
  <c r="M16" i="20" s="1"/>
  <c r="G19" i="20"/>
  <c r="G17" i="20" s="1"/>
  <c r="F38" i="20"/>
  <c r="F7" i="20" s="1"/>
  <c r="D38" i="20"/>
  <c r="H38" i="20"/>
  <c r="L38" i="20"/>
  <c r="L7" i="20" s="1"/>
  <c r="D19" i="20"/>
  <c r="D17" i="20" s="1"/>
  <c r="H19" i="20"/>
  <c r="H17" i="20" s="1"/>
  <c r="L19" i="20"/>
  <c r="L17" i="20" s="1"/>
  <c r="G17" i="19"/>
  <c r="G16" i="19" s="1"/>
  <c r="K17" i="19"/>
  <c r="K16" i="19" s="1"/>
  <c r="F38" i="19"/>
  <c r="E38" i="19"/>
  <c r="E7" i="19" s="1"/>
  <c r="I38" i="19"/>
  <c r="I7" i="19" s="1"/>
  <c r="M38" i="19"/>
  <c r="M7" i="19" s="1"/>
  <c r="J13" i="19"/>
  <c r="B11" i="19"/>
  <c r="C38" i="19"/>
  <c r="C7" i="19" s="1"/>
  <c r="G38" i="19"/>
  <c r="G7" i="19" s="1"/>
  <c r="K38" i="19"/>
  <c r="K7" i="19" s="1"/>
  <c r="D19" i="19"/>
  <c r="D17" i="19" s="1"/>
  <c r="H19" i="19"/>
  <c r="H17" i="19" s="1"/>
  <c r="L19" i="19"/>
  <c r="L17" i="19" s="1"/>
  <c r="E19" i="19"/>
  <c r="E17" i="19" s="1"/>
  <c r="E16" i="19" s="1"/>
  <c r="I19" i="19"/>
  <c r="I17" i="19" s="1"/>
  <c r="I16" i="19" s="1"/>
  <c r="M19" i="19"/>
  <c r="M17" i="19" s="1"/>
  <c r="M16" i="19" s="1"/>
  <c r="F13" i="18"/>
  <c r="F16" i="18"/>
  <c r="J16" i="18"/>
  <c r="C19" i="18"/>
  <c r="C17" i="18" s="1"/>
  <c r="G19" i="18"/>
  <c r="G17" i="18" s="1"/>
  <c r="K19" i="18"/>
  <c r="K17" i="18" s="1"/>
  <c r="F38" i="18"/>
  <c r="F7" i="18" s="1"/>
  <c r="J38" i="18"/>
  <c r="J7" i="18" s="1"/>
  <c r="D19" i="18"/>
  <c r="D17" i="18" s="1"/>
  <c r="H19" i="18"/>
  <c r="H17" i="18" s="1"/>
  <c r="L19" i="18"/>
  <c r="L17" i="18" s="1"/>
  <c r="E19" i="18"/>
  <c r="E17" i="18" s="1"/>
  <c r="I19" i="18"/>
  <c r="I17" i="18" s="1"/>
  <c r="M19" i="18"/>
  <c r="M17" i="18" s="1"/>
  <c r="F13" i="17"/>
  <c r="F11" i="17" s="1"/>
  <c r="J13" i="17"/>
  <c r="J11" i="17" s="1"/>
  <c r="C38" i="17"/>
  <c r="C7" i="17" s="1"/>
  <c r="J39" i="17"/>
  <c r="J38" i="17" s="1"/>
  <c r="G38" i="17"/>
  <c r="G7" i="17" s="1"/>
  <c r="K17" i="17"/>
  <c r="K16" i="17" s="1"/>
  <c r="K38" i="17"/>
  <c r="K7" i="17" s="1"/>
  <c r="G19" i="17"/>
  <c r="G17" i="17" s="1"/>
  <c r="B16" i="17"/>
  <c r="B11" i="17"/>
  <c r="B8" i="17"/>
  <c r="D38" i="17"/>
  <c r="D7" i="17" s="1"/>
  <c r="H38" i="17"/>
  <c r="H7" i="17" s="1"/>
  <c r="L38" i="17"/>
  <c r="L7" i="17" s="1"/>
  <c r="D19" i="17"/>
  <c r="D17" i="17" s="1"/>
  <c r="H19" i="17"/>
  <c r="H17" i="17" s="1"/>
  <c r="L19" i="17"/>
  <c r="L17" i="17" s="1"/>
  <c r="E19" i="17"/>
  <c r="E17" i="17" s="1"/>
  <c r="E16" i="17" s="1"/>
  <c r="I19" i="17"/>
  <c r="I17" i="17" s="1"/>
  <c r="I16" i="17" s="1"/>
  <c r="M19" i="17"/>
  <c r="M17" i="17" s="1"/>
  <c r="M16" i="17" s="1"/>
  <c r="C38" i="16"/>
  <c r="G38" i="16"/>
  <c r="K38" i="16"/>
  <c r="C16" i="16"/>
  <c r="G13" i="16"/>
  <c r="G16" i="16"/>
  <c r="K13" i="16"/>
  <c r="K16" i="16"/>
  <c r="E13" i="16"/>
  <c r="I13" i="16"/>
  <c r="D19" i="16"/>
  <c r="D17" i="16" s="1"/>
  <c r="H19" i="16"/>
  <c r="H17" i="16" s="1"/>
  <c r="L19" i="16"/>
  <c r="L17" i="16" s="1"/>
  <c r="C38" i="15"/>
  <c r="C7" i="15" s="1"/>
  <c r="C13" i="15"/>
  <c r="C11" i="15" s="1"/>
  <c r="J39" i="15"/>
  <c r="J38" i="15" s="1"/>
  <c r="J7" i="15" s="1"/>
  <c r="G17" i="15"/>
  <c r="G16" i="15" s="1"/>
  <c r="K17" i="15"/>
  <c r="K16" i="15" s="1"/>
  <c r="K38" i="15"/>
  <c r="K7" i="15" s="1"/>
  <c r="G13" i="15"/>
  <c r="G11" i="15" s="1"/>
  <c r="B16" i="15"/>
  <c r="F38" i="15"/>
  <c r="B11" i="15"/>
  <c r="B8" i="15"/>
  <c r="D38" i="15"/>
  <c r="D7" i="15" s="1"/>
  <c r="H38" i="15"/>
  <c r="H7" i="15" s="1"/>
  <c r="L38" i="15"/>
  <c r="L7" i="15" s="1"/>
  <c r="D19" i="15"/>
  <c r="D17" i="15" s="1"/>
  <c r="H19" i="15"/>
  <c r="H17" i="15" s="1"/>
  <c r="L19" i="15"/>
  <c r="L17" i="15" s="1"/>
  <c r="E19" i="15"/>
  <c r="E17" i="15" s="1"/>
  <c r="E16" i="15" s="1"/>
  <c r="I19" i="15"/>
  <c r="I17" i="15" s="1"/>
  <c r="I16" i="15" s="1"/>
  <c r="M19" i="15"/>
  <c r="M17" i="15" s="1"/>
  <c r="M16" i="15" s="1"/>
  <c r="K17" i="14"/>
  <c r="K13" i="14" s="1"/>
  <c r="J38" i="14"/>
  <c r="J7" i="14" s="1"/>
  <c r="F13" i="14"/>
  <c r="F11" i="14" s="1"/>
  <c r="G17" i="14"/>
  <c r="G13" i="14" s="1"/>
  <c r="F38" i="14"/>
  <c r="C13" i="14"/>
  <c r="C16" i="14"/>
  <c r="C38" i="14"/>
  <c r="C7" i="14" s="1"/>
  <c r="G38" i="14"/>
  <c r="K38" i="14"/>
  <c r="K7" i="14" s="1"/>
  <c r="E38" i="14"/>
  <c r="E7" i="14" s="1"/>
  <c r="I38" i="14"/>
  <c r="I7" i="14" s="1"/>
  <c r="M38" i="14"/>
  <c r="B11" i="14"/>
  <c r="B8" i="14"/>
  <c r="F7" i="14"/>
  <c r="G10" i="14"/>
  <c r="G9" i="14"/>
  <c r="D19" i="14"/>
  <c r="D17" i="14" s="1"/>
  <c r="H19" i="14"/>
  <c r="H17" i="14" s="1"/>
  <c r="L19" i="14"/>
  <c r="L17" i="14" s="1"/>
  <c r="E19" i="14"/>
  <c r="E17" i="14" s="1"/>
  <c r="E16" i="14" s="1"/>
  <c r="I19" i="14"/>
  <c r="I17" i="14" s="1"/>
  <c r="I16" i="14" s="1"/>
  <c r="M19" i="14"/>
  <c r="M17" i="14" s="1"/>
  <c r="M16" i="14" s="1"/>
  <c r="B10" i="13"/>
  <c r="H38" i="13"/>
  <c r="H7" i="13" s="1"/>
  <c r="L38" i="13"/>
  <c r="L7" i="13" s="1"/>
  <c r="J17" i="13"/>
  <c r="J16" i="13" s="1"/>
  <c r="C17" i="13"/>
  <c r="C16" i="13" s="1"/>
  <c r="G17" i="13"/>
  <c r="G16" i="13" s="1"/>
  <c r="K17" i="13"/>
  <c r="K16" i="13" s="1"/>
  <c r="F17" i="13"/>
  <c r="F16" i="13" s="1"/>
  <c r="K39" i="13"/>
  <c r="K38" i="13" s="1"/>
  <c r="K7" i="13" s="1"/>
  <c r="B16" i="13"/>
  <c r="B13" i="13"/>
  <c r="E38" i="13"/>
  <c r="E7" i="13" s="1"/>
  <c r="M38" i="13"/>
  <c r="F14" i="13"/>
  <c r="J14" i="13"/>
  <c r="D19" i="13"/>
  <c r="D17" i="13" s="1"/>
  <c r="H19" i="13"/>
  <c r="H17" i="13" s="1"/>
  <c r="L19" i="13"/>
  <c r="L17" i="13" s="1"/>
  <c r="C14" i="13"/>
  <c r="G14" i="13"/>
  <c r="E19" i="13"/>
  <c r="E17" i="13" s="1"/>
  <c r="E16" i="13" s="1"/>
  <c r="I19" i="13"/>
  <c r="I17" i="13" s="1"/>
  <c r="I16" i="13" s="1"/>
  <c r="M19" i="13"/>
  <c r="M17" i="13" s="1"/>
  <c r="M16" i="13" s="1"/>
  <c r="I38" i="27"/>
  <c r="I7" i="27" s="1"/>
  <c r="C17" i="27"/>
  <c r="C16" i="27" s="1"/>
  <c r="K17" i="27"/>
  <c r="K16" i="27" s="1"/>
  <c r="D17" i="27"/>
  <c r="D16" i="27" s="1"/>
  <c r="H17" i="27"/>
  <c r="H16" i="27" s="1"/>
  <c r="L17" i="27"/>
  <c r="L16" i="27" s="1"/>
  <c r="G17" i="27"/>
  <c r="G16" i="27" s="1"/>
  <c r="E38" i="27"/>
  <c r="E7" i="27" s="1"/>
  <c r="L39" i="27"/>
  <c r="L38" i="27" s="1"/>
  <c r="L7" i="27" s="1"/>
  <c r="F14" i="27"/>
  <c r="J14" i="27"/>
  <c r="C14" i="27"/>
  <c r="G14" i="27"/>
  <c r="K14" i="27"/>
  <c r="E19" i="27"/>
  <c r="E17" i="27" s="1"/>
  <c r="I19" i="27"/>
  <c r="I17" i="27" s="1"/>
  <c r="M19" i="27"/>
  <c r="M17" i="27" s="1"/>
  <c r="D14" i="27"/>
  <c r="H14" i="27"/>
  <c r="B13" i="26"/>
  <c r="B11" i="26" s="1"/>
  <c r="B16" i="26"/>
  <c r="C17" i="26"/>
  <c r="C16" i="26" s="1"/>
  <c r="G17" i="26"/>
  <c r="G16" i="26" s="1"/>
  <c r="K17" i="26"/>
  <c r="K16" i="26" s="1"/>
  <c r="K39" i="26"/>
  <c r="K38" i="26" s="1"/>
  <c r="H38" i="26"/>
  <c r="H7" i="26" s="1"/>
  <c r="F14" i="26"/>
  <c r="J14" i="26"/>
  <c r="D19" i="26"/>
  <c r="D17" i="26" s="1"/>
  <c r="H19" i="26"/>
  <c r="H17" i="26" s="1"/>
  <c r="L19" i="26"/>
  <c r="L17" i="26" s="1"/>
  <c r="C14" i="26"/>
  <c r="G14" i="26"/>
  <c r="E19" i="26"/>
  <c r="E17" i="26" s="1"/>
  <c r="I19" i="26"/>
  <c r="I17" i="26" s="1"/>
  <c r="M19" i="26"/>
  <c r="M17" i="26" s="1"/>
  <c r="L39" i="25"/>
  <c r="L38" i="25" s="1"/>
  <c r="L7" i="25" s="1"/>
  <c r="F17" i="25"/>
  <c r="F16" i="25" s="1"/>
  <c r="J17" i="25"/>
  <c r="J16" i="25" s="1"/>
  <c r="E14" i="25"/>
  <c r="I14" i="25"/>
  <c r="M14" i="25"/>
  <c r="C19" i="25"/>
  <c r="C17" i="25" s="1"/>
  <c r="C16" i="25" s="1"/>
  <c r="G19" i="25"/>
  <c r="G17" i="25" s="1"/>
  <c r="G16" i="25" s="1"/>
  <c r="K19" i="25"/>
  <c r="K17" i="25" s="1"/>
  <c r="K16" i="25" s="1"/>
  <c r="B39" i="25"/>
  <c r="B38" i="25" s="1"/>
  <c r="B7" i="25" s="1"/>
  <c r="F14" i="25"/>
  <c r="J14" i="25"/>
  <c r="D19" i="25"/>
  <c r="D17" i="25" s="1"/>
  <c r="D16" i="25" s="1"/>
  <c r="H19" i="25"/>
  <c r="H17" i="25" s="1"/>
  <c r="H16" i="25" s="1"/>
  <c r="L19" i="25"/>
  <c r="L17" i="25" s="1"/>
  <c r="L16" i="25" s="1"/>
  <c r="C14" i="25"/>
  <c r="G14" i="25"/>
  <c r="K14" i="25"/>
  <c r="E19" i="25"/>
  <c r="E17" i="25" s="1"/>
  <c r="E16" i="25" s="1"/>
  <c r="I19" i="25"/>
  <c r="I17" i="25" s="1"/>
  <c r="I16" i="25" s="1"/>
  <c r="M19" i="25"/>
  <c r="M17" i="25" s="1"/>
  <c r="M16" i="25" s="1"/>
  <c r="D14" i="25"/>
  <c r="H14" i="25"/>
  <c r="J17" i="24"/>
  <c r="J16" i="24" s="1"/>
  <c r="G17" i="24"/>
  <c r="G13" i="24" s="1"/>
  <c r="C19" i="24"/>
  <c r="C17" i="24" s="1"/>
  <c r="K19" i="24"/>
  <c r="K17" i="24" s="1"/>
  <c r="F17" i="24"/>
  <c r="F16" i="24" s="1"/>
  <c r="J39" i="24"/>
  <c r="J38" i="24" s="1"/>
  <c r="J7" i="24" s="1"/>
  <c r="G38" i="24"/>
  <c r="L38" i="24"/>
  <c r="L7" i="24" s="1"/>
  <c r="B13" i="24"/>
  <c r="B16" i="24"/>
  <c r="I38" i="24"/>
  <c r="I7" i="24" s="1"/>
  <c r="M38" i="24"/>
  <c r="F14" i="24"/>
  <c r="D19" i="24"/>
  <c r="D17" i="24" s="1"/>
  <c r="H19" i="24"/>
  <c r="H17" i="24" s="1"/>
  <c r="L19" i="24"/>
  <c r="L17" i="24" s="1"/>
  <c r="B7" i="24"/>
  <c r="E19" i="24"/>
  <c r="E17" i="24" s="1"/>
  <c r="E16" i="24" s="1"/>
  <c r="I19" i="24"/>
  <c r="I17" i="24" s="1"/>
  <c r="I16" i="24" s="1"/>
  <c r="M19" i="24"/>
  <c r="M17" i="24" s="1"/>
  <c r="M16" i="24" s="1"/>
  <c r="B13" i="12"/>
  <c r="B8" i="12" s="1"/>
  <c r="B16" i="12"/>
  <c r="G19" i="12"/>
  <c r="G17" i="12"/>
  <c r="G13" i="12" s="1"/>
  <c r="C19" i="12"/>
  <c r="C17" i="12" s="1"/>
  <c r="C13" i="12" s="1"/>
  <c r="I38" i="12"/>
  <c r="I7" i="12" s="1"/>
  <c r="K13" i="12"/>
  <c r="K16" i="12"/>
  <c r="H38" i="12"/>
  <c r="H7" i="12" s="1"/>
  <c r="J39" i="12"/>
  <c r="J38" i="12" s="1"/>
  <c r="J7" i="12" s="1"/>
  <c r="F14" i="12"/>
  <c r="D19" i="12"/>
  <c r="D17" i="12" s="1"/>
  <c r="H19" i="12"/>
  <c r="H17" i="12" s="1"/>
  <c r="L19" i="12"/>
  <c r="L17" i="12" s="1"/>
  <c r="B7" i="12"/>
  <c r="E19" i="12"/>
  <c r="E17" i="12" s="1"/>
  <c r="I19" i="12"/>
  <c r="I17" i="12" s="1"/>
  <c r="M19" i="12"/>
  <c r="M17" i="12" s="1"/>
  <c r="K7" i="12"/>
  <c r="D17" i="10"/>
  <c r="D16" i="10" s="1"/>
  <c r="H17" i="10"/>
  <c r="H16" i="10" s="1"/>
  <c r="L17" i="10"/>
  <c r="L16" i="10" s="1"/>
  <c r="C17" i="10"/>
  <c r="C16" i="10" s="1"/>
  <c r="K17" i="10"/>
  <c r="K16" i="10" s="1"/>
  <c r="G17" i="10"/>
  <c r="G16" i="10" s="1"/>
  <c r="E38" i="10"/>
  <c r="L39" i="10"/>
  <c r="L38" i="10" s="1"/>
  <c r="L7" i="10" s="1"/>
  <c r="F14" i="10"/>
  <c r="J14" i="10"/>
  <c r="C14" i="10"/>
  <c r="G14" i="10"/>
  <c r="K14" i="10"/>
  <c r="E19" i="10"/>
  <c r="E17" i="10" s="1"/>
  <c r="I19" i="10"/>
  <c r="I17" i="10" s="1"/>
  <c r="M19" i="10"/>
  <c r="M17" i="10" s="1"/>
  <c r="D14" i="10"/>
  <c r="H14" i="10"/>
  <c r="G17" i="9"/>
  <c r="G16" i="9" s="1"/>
  <c r="E38" i="9"/>
  <c r="E7" i="9" s="1"/>
  <c r="I38" i="9"/>
  <c r="I7" i="9" s="1"/>
  <c r="M38" i="9"/>
  <c r="M7" i="9" s="1"/>
  <c r="F14" i="9"/>
  <c r="J14" i="9"/>
  <c r="D19" i="9"/>
  <c r="D17" i="9" s="1"/>
  <c r="H19" i="9"/>
  <c r="H17" i="9" s="1"/>
  <c r="L19" i="9"/>
  <c r="L17" i="9" s="1"/>
  <c r="C14" i="9"/>
  <c r="G14" i="9"/>
  <c r="E19" i="9"/>
  <c r="E17" i="9" s="1"/>
  <c r="E16" i="9" s="1"/>
  <c r="I19" i="9"/>
  <c r="I17" i="9" s="1"/>
  <c r="I16" i="9" s="1"/>
  <c r="M19" i="9"/>
  <c r="M17" i="9" s="1"/>
  <c r="M16" i="9" s="1"/>
  <c r="F17" i="6"/>
  <c r="F16" i="6" s="1"/>
  <c r="J17" i="6"/>
  <c r="J16" i="6" s="1"/>
  <c r="G17" i="2"/>
  <c r="G16" i="2" s="1"/>
  <c r="C17" i="2"/>
  <c r="C16" i="2" s="1"/>
  <c r="B16" i="2"/>
  <c r="B10" i="6"/>
  <c r="L39" i="6"/>
  <c r="L38" i="6" s="1"/>
  <c r="L7" i="6" s="1"/>
  <c r="I19" i="6"/>
  <c r="I17" i="6" s="1"/>
  <c r="I19" i="5"/>
  <c r="I17" i="5" s="1"/>
  <c r="I9" i="5"/>
  <c r="F14" i="6"/>
  <c r="J14" i="6"/>
  <c r="D19" i="6"/>
  <c r="D17" i="6" s="1"/>
  <c r="D16" i="6" s="1"/>
  <c r="L19" i="6"/>
  <c r="L17" i="6" s="1"/>
  <c r="B16" i="5"/>
  <c r="C19" i="5"/>
  <c r="C17" i="5" s="1"/>
  <c r="C16" i="5" s="1"/>
  <c r="K19" i="5"/>
  <c r="K17" i="5" s="1"/>
  <c r="K16" i="5" s="1"/>
  <c r="M38" i="6"/>
  <c r="M19" i="6"/>
  <c r="M17" i="6" s="1"/>
  <c r="E9" i="5"/>
  <c r="B9" i="6"/>
  <c r="B7" i="6" s="1"/>
  <c r="C38" i="6"/>
  <c r="C7" i="6" s="1"/>
  <c r="C19" i="6"/>
  <c r="C17" i="6" s="1"/>
  <c r="G38" i="6"/>
  <c r="G7" i="6" s="1"/>
  <c r="G19" i="6"/>
  <c r="G17" i="6" s="1"/>
  <c r="K38" i="6"/>
  <c r="K7" i="6" s="1"/>
  <c r="K19" i="6"/>
  <c r="K17" i="6" s="1"/>
  <c r="E20" i="6"/>
  <c r="E10" i="6" s="1"/>
  <c r="I20" i="6"/>
  <c r="I10" i="6" s="1"/>
  <c r="M20" i="6"/>
  <c r="M10" i="6" s="1"/>
  <c r="E19" i="5"/>
  <c r="E17" i="5" s="1"/>
  <c r="M19" i="5"/>
  <c r="M17" i="5" s="1"/>
  <c r="I10" i="5"/>
  <c r="D20" i="5"/>
  <c r="D10" i="5" s="1"/>
  <c r="H20" i="5"/>
  <c r="H10" i="5" s="1"/>
  <c r="L20" i="5"/>
  <c r="L10" i="5" s="1"/>
  <c r="C9" i="5"/>
  <c r="G9" i="5"/>
  <c r="K9" i="5"/>
  <c r="M38" i="5"/>
  <c r="E38" i="6"/>
  <c r="E19" i="6"/>
  <c r="E17" i="6" s="1"/>
  <c r="M9" i="5"/>
  <c r="D14" i="6"/>
  <c r="H14" i="6"/>
  <c r="H19" i="6"/>
  <c r="H17" i="6" s="1"/>
  <c r="H16" i="6" s="1"/>
  <c r="G19" i="5"/>
  <c r="G17" i="5" s="1"/>
  <c r="F14" i="5"/>
  <c r="J14" i="5"/>
  <c r="D19" i="5"/>
  <c r="D17" i="5" s="1"/>
  <c r="D16" i="5" s="1"/>
  <c r="H19" i="5"/>
  <c r="H17" i="5" s="1"/>
  <c r="H16" i="5" s="1"/>
  <c r="L19" i="5"/>
  <c r="L17" i="5" s="1"/>
  <c r="L16" i="5" s="1"/>
  <c r="E38" i="2"/>
  <c r="E7" i="2" s="1"/>
  <c r="E19" i="2"/>
  <c r="E17" i="2" s="1"/>
  <c r="E16" i="2" s="1"/>
  <c r="I38" i="2"/>
  <c r="I7" i="2" s="1"/>
  <c r="I19" i="2"/>
  <c r="I17" i="2" s="1"/>
  <c r="M38" i="2"/>
  <c r="M7" i="2" s="1"/>
  <c r="M19" i="2"/>
  <c r="M17" i="2" s="1"/>
  <c r="K17" i="2"/>
  <c r="K16" i="2" s="1"/>
  <c r="C9" i="2"/>
  <c r="G9" i="2"/>
  <c r="K9" i="2"/>
  <c r="D14" i="5"/>
  <c r="H14" i="5"/>
  <c r="L14" i="5"/>
  <c r="F19" i="5"/>
  <c r="F17" i="5" s="1"/>
  <c r="F16" i="5" s="1"/>
  <c r="J19" i="5"/>
  <c r="J17" i="5" s="1"/>
  <c r="J16" i="5" s="1"/>
  <c r="G10" i="2"/>
  <c r="F14" i="2"/>
  <c r="J14" i="2"/>
  <c r="D19" i="2"/>
  <c r="D17" i="2" s="1"/>
  <c r="D16" i="2" s="1"/>
  <c r="H19" i="2"/>
  <c r="H17" i="2" s="1"/>
  <c r="H16" i="2" s="1"/>
  <c r="L19" i="2"/>
  <c r="L17" i="2" s="1"/>
  <c r="L16" i="2" s="1"/>
  <c r="C14" i="2"/>
  <c r="G14" i="2"/>
  <c r="K14" i="2"/>
  <c r="D14" i="2"/>
  <c r="H14" i="2"/>
  <c r="L14" i="2"/>
  <c r="F19" i="2"/>
  <c r="F17" i="2" s="1"/>
  <c r="F16" i="2" s="1"/>
  <c r="J19" i="2"/>
  <c r="J17" i="2" s="1"/>
  <c r="J16" i="2" s="1"/>
  <c r="K16" i="14" l="1"/>
  <c r="G16" i="24"/>
  <c r="M7" i="13"/>
  <c r="C8" i="15"/>
  <c r="C13" i="19"/>
  <c r="M7" i="5"/>
  <c r="M7" i="23"/>
  <c r="G7" i="24"/>
  <c r="J7" i="20"/>
  <c r="H7" i="20"/>
  <c r="C13" i="16"/>
  <c r="K13" i="24"/>
  <c r="K13" i="26"/>
  <c r="D7" i="20"/>
  <c r="C6" i="15"/>
  <c r="C5" i="15" s="1"/>
  <c r="D18" i="3" s="1"/>
  <c r="M7" i="6"/>
  <c r="G7" i="5"/>
  <c r="E7" i="10"/>
  <c r="G7" i="14"/>
  <c r="L7" i="21"/>
  <c r="B11" i="6"/>
  <c r="B8" i="6"/>
  <c r="B8" i="27"/>
  <c r="M15" i="2"/>
  <c r="B11" i="12"/>
  <c r="K13" i="17"/>
  <c r="K8" i="17" s="1"/>
  <c r="E13" i="17"/>
  <c r="E11" i="17" s="1"/>
  <c r="I15" i="2"/>
  <c r="F7" i="15"/>
  <c r="G13" i="19"/>
  <c r="G13" i="21"/>
  <c r="M7" i="24"/>
  <c r="J7" i="17"/>
  <c r="F13" i="19"/>
  <c r="F8" i="19" s="1"/>
  <c r="I13" i="21"/>
  <c r="K7" i="5"/>
  <c r="K7" i="26"/>
  <c r="M7" i="14"/>
  <c r="M13" i="17"/>
  <c r="M11" i="17" s="1"/>
  <c r="F13" i="23"/>
  <c r="F11" i="23" s="1"/>
  <c r="F7" i="19"/>
  <c r="B8" i="25"/>
  <c r="B11" i="25"/>
  <c r="K13" i="20"/>
  <c r="K16" i="20"/>
  <c r="M16" i="16"/>
  <c r="M13" i="16"/>
  <c r="C13" i="17"/>
  <c r="C11" i="17" s="1"/>
  <c r="K13" i="19"/>
  <c r="J15" i="2"/>
  <c r="J13" i="2" s="1"/>
  <c r="L15" i="2"/>
  <c r="K15" i="2"/>
  <c r="H15" i="2"/>
  <c r="H13" i="2" s="1"/>
  <c r="G15" i="2"/>
  <c r="D15" i="2"/>
  <c r="D13" i="2" s="1"/>
  <c r="C15" i="2"/>
  <c r="I7" i="5"/>
  <c r="J8" i="15"/>
  <c r="L15" i="12"/>
  <c r="M15" i="12"/>
  <c r="J15" i="12"/>
  <c r="J13" i="12" s="1"/>
  <c r="J11" i="12" s="1"/>
  <c r="I15" i="12"/>
  <c r="F15" i="12"/>
  <c r="E15" i="12"/>
  <c r="E13" i="12" s="1"/>
  <c r="F13" i="15"/>
  <c r="G15" i="10"/>
  <c r="F15" i="10"/>
  <c r="M15" i="10"/>
  <c r="E15" i="10"/>
  <c r="E13" i="10" s="1"/>
  <c r="H15" i="10"/>
  <c r="L15" i="10"/>
  <c r="L13" i="10" s="1"/>
  <c r="D15" i="10"/>
  <c r="D13" i="10" s="1"/>
  <c r="K15" i="10"/>
  <c r="C15" i="10"/>
  <c r="J15" i="10"/>
  <c r="I15" i="10"/>
  <c r="I13" i="10" s="1"/>
  <c r="I15" i="5"/>
  <c r="H15" i="5"/>
  <c r="H13" i="5" s="1"/>
  <c r="G15" i="5"/>
  <c r="G13" i="5" s="1"/>
  <c r="F15" i="5"/>
  <c r="M15" i="5"/>
  <c r="E15" i="5"/>
  <c r="E13" i="5" s="1"/>
  <c r="L15" i="5"/>
  <c r="D15" i="5"/>
  <c r="J15" i="5"/>
  <c r="K15" i="5"/>
  <c r="K13" i="5" s="1"/>
  <c r="C15" i="5"/>
  <c r="E7" i="5"/>
  <c r="G16" i="12"/>
  <c r="J13" i="14"/>
  <c r="M13" i="13"/>
  <c r="M11" i="13" s="1"/>
  <c r="H15" i="9"/>
  <c r="H13" i="9" s="1"/>
  <c r="G15" i="9"/>
  <c r="F15" i="9"/>
  <c r="I15" i="9"/>
  <c r="M15" i="9"/>
  <c r="M13" i="9" s="1"/>
  <c r="E15" i="9"/>
  <c r="E13" i="9" s="1"/>
  <c r="E11" i="9" s="1"/>
  <c r="L15" i="9"/>
  <c r="D15" i="9"/>
  <c r="K15" i="9"/>
  <c r="K13" i="9" s="1"/>
  <c r="K11" i="9" s="1"/>
  <c r="C15" i="9"/>
  <c r="J15" i="9"/>
  <c r="E7" i="6"/>
  <c r="E13" i="20"/>
  <c r="J13" i="16"/>
  <c r="L13" i="23"/>
  <c r="L11" i="23" s="1"/>
  <c r="G13" i="23"/>
  <c r="B13" i="5"/>
  <c r="G16" i="14"/>
  <c r="H13" i="23"/>
  <c r="C13" i="23"/>
  <c r="C11" i="23" s="1"/>
  <c r="B8" i="18"/>
  <c r="B5" i="18" s="1"/>
  <c r="C42" i="3" s="1"/>
  <c r="B11" i="18"/>
  <c r="C7" i="5"/>
  <c r="B8" i="10"/>
  <c r="B6" i="10" s="1"/>
  <c r="B5" i="10" s="1"/>
  <c r="C8" i="3" s="1"/>
  <c r="I13" i="24"/>
  <c r="I11" i="24" s="1"/>
  <c r="D13" i="23"/>
  <c r="D11" i="23" s="1"/>
  <c r="F15" i="6"/>
  <c r="F13" i="6" s="1"/>
  <c r="M15" i="6"/>
  <c r="E15" i="6"/>
  <c r="L15" i="6"/>
  <c r="D15" i="6"/>
  <c r="D13" i="6" s="1"/>
  <c r="K15" i="6"/>
  <c r="K13" i="6" s="1"/>
  <c r="C15" i="6"/>
  <c r="J15" i="6"/>
  <c r="I15" i="6"/>
  <c r="I13" i="6" s="1"/>
  <c r="H15" i="6"/>
  <c r="G15" i="6"/>
  <c r="B13" i="9"/>
  <c r="L13" i="27"/>
  <c r="L11" i="27" s="1"/>
  <c r="M13" i="20"/>
  <c r="M11" i="20" s="1"/>
  <c r="J13" i="20"/>
  <c r="M13" i="23"/>
  <c r="M11" i="23" s="1"/>
  <c r="I13" i="23"/>
  <c r="K11" i="23"/>
  <c r="K8" i="23"/>
  <c r="B11" i="23"/>
  <c r="B8" i="23"/>
  <c r="E13" i="23"/>
  <c r="L8" i="23"/>
  <c r="G11" i="23"/>
  <c r="G8" i="23"/>
  <c r="G6" i="23" s="1"/>
  <c r="G5" i="23" s="1"/>
  <c r="H46" i="3" s="1"/>
  <c r="M8" i="23"/>
  <c r="M6" i="23" s="1"/>
  <c r="M5" i="23" s="1"/>
  <c r="N46" i="3" s="1"/>
  <c r="H11" i="23"/>
  <c r="H8" i="23"/>
  <c r="J11" i="23"/>
  <c r="J8" i="23"/>
  <c r="E13" i="21"/>
  <c r="E11" i="21" s="1"/>
  <c r="L13" i="21"/>
  <c r="L11" i="21" s="1"/>
  <c r="H13" i="21"/>
  <c r="H11" i="21" s="1"/>
  <c r="B11" i="21"/>
  <c r="B8" i="21"/>
  <c r="I11" i="21"/>
  <c r="I8" i="21"/>
  <c r="G11" i="21"/>
  <c r="G8" i="21"/>
  <c r="F11" i="21"/>
  <c r="F8" i="21"/>
  <c r="L8" i="21"/>
  <c r="C11" i="21"/>
  <c r="C8" i="21"/>
  <c r="D13" i="21"/>
  <c r="K13" i="21"/>
  <c r="J11" i="21"/>
  <c r="J8" i="21"/>
  <c r="M13" i="21"/>
  <c r="B6" i="12"/>
  <c r="B5" i="12" s="1"/>
  <c r="C9" i="3" s="1"/>
  <c r="B8" i="26"/>
  <c r="B8" i="20"/>
  <c r="B6" i="20" s="1"/>
  <c r="B5" i="20" s="1"/>
  <c r="C44" i="3" s="1"/>
  <c r="J8" i="17"/>
  <c r="B8" i="2"/>
  <c r="B6" i="2" s="1"/>
  <c r="B5" i="2" s="1"/>
  <c r="C4" i="3" s="1"/>
  <c r="G13" i="20"/>
  <c r="G8" i="20" s="1"/>
  <c r="G16" i="20"/>
  <c r="C13" i="20"/>
  <c r="C11" i="20" s="1"/>
  <c r="C16" i="20"/>
  <c r="F8" i="20"/>
  <c r="E11" i="20"/>
  <c r="E8" i="20"/>
  <c r="D16" i="20"/>
  <c r="D13" i="20"/>
  <c r="K11" i="20"/>
  <c r="K8" i="20"/>
  <c r="H16" i="20"/>
  <c r="H13" i="20"/>
  <c r="L16" i="20"/>
  <c r="L13" i="20"/>
  <c r="I11" i="20"/>
  <c r="I8" i="20"/>
  <c r="F6" i="20"/>
  <c r="F5" i="20" s="1"/>
  <c r="G44" i="3" s="1"/>
  <c r="B6" i="19"/>
  <c r="B5" i="19" s="1"/>
  <c r="C43" i="3" s="1"/>
  <c r="D16" i="19"/>
  <c r="D13" i="19"/>
  <c r="H16" i="19"/>
  <c r="H13" i="19"/>
  <c r="M13" i="19"/>
  <c r="G11" i="19"/>
  <c r="G8" i="19"/>
  <c r="K11" i="19"/>
  <c r="K8" i="19"/>
  <c r="I13" i="19"/>
  <c r="C8" i="19"/>
  <c r="C11" i="19"/>
  <c r="L16" i="19"/>
  <c r="L13" i="19"/>
  <c r="F11" i="19"/>
  <c r="E13" i="19"/>
  <c r="J11" i="19"/>
  <c r="J8" i="19"/>
  <c r="M16" i="18"/>
  <c r="M13" i="18"/>
  <c r="H16" i="18"/>
  <c r="H13" i="18"/>
  <c r="K13" i="18"/>
  <c r="K16" i="18"/>
  <c r="J11" i="18"/>
  <c r="J8" i="18"/>
  <c r="I16" i="18"/>
  <c r="I13" i="18"/>
  <c r="D16" i="18"/>
  <c r="D13" i="18"/>
  <c r="G13" i="18"/>
  <c r="G16" i="18"/>
  <c r="E16" i="18"/>
  <c r="E13" i="18"/>
  <c r="C13" i="18"/>
  <c r="C16" i="18"/>
  <c r="F11" i="18"/>
  <c r="F8" i="18"/>
  <c r="L16" i="18"/>
  <c r="L13" i="18"/>
  <c r="F8" i="17"/>
  <c r="F6" i="17" s="1"/>
  <c r="F5" i="17" s="1"/>
  <c r="B6" i="17"/>
  <c r="B5" i="17" s="1"/>
  <c r="K11" i="17"/>
  <c r="K6" i="17" s="1"/>
  <c r="K5" i="17" s="1"/>
  <c r="G16" i="17"/>
  <c r="G13" i="17"/>
  <c r="J6" i="17"/>
  <c r="J5" i="17" s="1"/>
  <c r="H13" i="17"/>
  <c r="H16" i="17"/>
  <c r="D16" i="17"/>
  <c r="D13" i="17"/>
  <c r="L16" i="17"/>
  <c r="L13" i="17"/>
  <c r="I13" i="17"/>
  <c r="L13" i="16"/>
  <c r="L16" i="16"/>
  <c r="H16" i="16"/>
  <c r="H13" i="16"/>
  <c r="D16" i="16"/>
  <c r="D13" i="16"/>
  <c r="J6" i="15"/>
  <c r="J5" i="15" s="1"/>
  <c r="K18" i="3" s="1"/>
  <c r="M13" i="15"/>
  <c r="M11" i="15" s="1"/>
  <c r="E13" i="15"/>
  <c r="G8" i="15"/>
  <c r="G6" i="15" s="1"/>
  <c r="G5" i="15" s="1"/>
  <c r="H18" i="3" s="1"/>
  <c r="B6" i="15"/>
  <c r="B5" i="15" s="1"/>
  <c r="C18" i="3" s="1"/>
  <c r="K13" i="15"/>
  <c r="H16" i="15"/>
  <c r="H13" i="15"/>
  <c r="L16" i="15"/>
  <c r="L13" i="15"/>
  <c r="I13" i="15"/>
  <c r="D16" i="15"/>
  <c r="D13" i="15"/>
  <c r="M13" i="14"/>
  <c r="M11" i="14" s="1"/>
  <c r="F8" i="14"/>
  <c r="F6" i="14" s="1"/>
  <c r="F5" i="14" s="1"/>
  <c r="G17" i="3" s="1"/>
  <c r="I13" i="14"/>
  <c r="I8" i="14" s="1"/>
  <c r="B6" i="14"/>
  <c r="B5" i="14" s="1"/>
  <c r="C17" i="3" s="1"/>
  <c r="L16" i="14"/>
  <c r="L13" i="14"/>
  <c r="H16" i="14"/>
  <c r="H13" i="14"/>
  <c r="E13" i="14"/>
  <c r="G11" i="14"/>
  <c r="G8" i="14"/>
  <c r="D16" i="14"/>
  <c r="D13" i="14"/>
  <c r="M8" i="14"/>
  <c r="K11" i="14"/>
  <c r="K8" i="14"/>
  <c r="C11" i="14"/>
  <c r="C8" i="14"/>
  <c r="K13" i="13"/>
  <c r="K11" i="13" s="1"/>
  <c r="G13" i="13"/>
  <c r="G39" i="13"/>
  <c r="G38" i="13" s="1"/>
  <c r="G7" i="13" s="1"/>
  <c r="H13" i="13"/>
  <c r="H16" i="13"/>
  <c r="M8" i="13"/>
  <c r="M6" i="13" s="1"/>
  <c r="M5" i="13" s="1"/>
  <c r="N16" i="3" s="1"/>
  <c r="C13" i="13"/>
  <c r="C39" i="13"/>
  <c r="C38" i="13" s="1"/>
  <c r="C7" i="13" s="1"/>
  <c r="D13" i="13"/>
  <c r="D16" i="13"/>
  <c r="I13" i="13"/>
  <c r="J13" i="13"/>
  <c r="J39" i="13"/>
  <c r="J38" i="13" s="1"/>
  <c r="J7" i="13" s="1"/>
  <c r="B11" i="13"/>
  <c r="B8" i="13"/>
  <c r="E13" i="13"/>
  <c r="L13" i="13"/>
  <c r="L16" i="13"/>
  <c r="F39" i="13"/>
  <c r="F38" i="13" s="1"/>
  <c r="F7" i="13" s="1"/>
  <c r="F13" i="13"/>
  <c r="I16" i="27"/>
  <c r="I13" i="27"/>
  <c r="E16" i="27"/>
  <c r="E13" i="27"/>
  <c r="M16" i="27"/>
  <c r="M13" i="27"/>
  <c r="C13" i="27"/>
  <c r="C39" i="27"/>
  <c r="C38" i="27" s="1"/>
  <c r="C7" i="27" s="1"/>
  <c r="J39" i="27"/>
  <c r="J38" i="27" s="1"/>
  <c r="J7" i="27" s="1"/>
  <c r="J13" i="27"/>
  <c r="H13" i="27"/>
  <c r="H39" i="27"/>
  <c r="H38" i="27" s="1"/>
  <c r="H7" i="27" s="1"/>
  <c r="D13" i="27"/>
  <c r="D39" i="27"/>
  <c r="D38" i="27" s="1"/>
  <c r="D7" i="27" s="1"/>
  <c r="K13" i="27"/>
  <c r="K39" i="27"/>
  <c r="K38" i="27" s="1"/>
  <c r="K7" i="27" s="1"/>
  <c r="G13" i="27"/>
  <c r="G39" i="27"/>
  <c r="G38" i="27" s="1"/>
  <c r="G7" i="27" s="1"/>
  <c r="F39" i="27"/>
  <c r="F38" i="27" s="1"/>
  <c r="F7" i="27" s="1"/>
  <c r="F13" i="27"/>
  <c r="B6" i="27"/>
  <c r="B5" i="27" s="1"/>
  <c r="C13" i="3" s="1"/>
  <c r="B6" i="26"/>
  <c r="B5" i="26" s="1"/>
  <c r="C12" i="3" s="1"/>
  <c r="I16" i="26"/>
  <c r="I13" i="26"/>
  <c r="L13" i="26"/>
  <c r="L16" i="26"/>
  <c r="F39" i="26"/>
  <c r="F38" i="26" s="1"/>
  <c r="F7" i="26" s="1"/>
  <c r="F13" i="26"/>
  <c r="E16" i="26"/>
  <c r="E13" i="26"/>
  <c r="H13" i="26"/>
  <c r="H16" i="26"/>
  <c r="K11" i="26"/>
  <c r="K8" i="26"/>
  <c r="G13" i="26"/>
  <c r="G39" i="26"/>
  <c r="G38" i="26" s="1"/>
  <c r="G7" i="26" s="1"/>
  <c r="D13" i="26"/>
  <c r="D16" i="26"/>
  <c r="M16" i="26"/>
  <c r="M13" i="26"/>
  <c r="C13" i="26"/>
  <c r="C39" i="26"/>
  <c r="C38" i="26" s="1"/>
  <c r="C7" i="26" s="1"/>
  <c r="J13" i="26"/>
  <c r="J39" i="26"/>
  <c r="J38" i="26" s="1"/>
  <c r="J7" i="26" s="1"/>
  <c r="C13" i="25"/>
  <c r="C39" i="25"/>
  <c r="C38" i="25" s="1"/>
  <c r="C7" i="25" s="1"/>
  <c r="J13" i="25"/>
  <c r="J39" i="25"/>
  <c r="J38" i="25" s="1"/>
  <c r="J7" i="25" s="1"/>
  <c r="M39" i="25"/>
  <c r="M38" i="25" s="1"/>
  <c r="M7" i="25" s="1"/>
  <c r="M13" i="25"/>
  <c r="L13" i="25"/>
  <c r="H13" i="25"/>
  <c r="H39" i="25"/>
  <c r="H38" i="25" s="1"/>
  <c r="H7" i="25" s="1"/>
  <c r="F13" i="25"/>
  <c r="F39" i="25"/>
  <c r="F38" i="25" s="1"/>
  <c r="F7" i="25" s="1"/>
  <c r="I39" i="25"/>
  <c r="I38" i="25" s="1"/>
  <c r="I7" i="25" s="1"/>
  <c r="I13" i="25"/>
  <c r="D13" i="25"/>
  <c r="D39" i="25"/>
  <c r="D38" i="25" s="1"/>
  <c r="D7" i="25" s="1"/>
  <c r="K13" i="25"/>
  <c r="K39" i="25"/>
  <c r="K38" i="25" s="1"/>
  <c r="K7" i="25" s="1"/>
  <c r="E39" i="25"/>
  <c r="E38" i="25" s="1"/>
  <c r="E7" i="25" s="1"/>
  <c r="E13" i="25"/>
  <c r="G13" i="25"/>
  <c r="G39" i="25"/>
  <c r="G38" i="25" s="1"/>
  <c r="G7" i="25" s="1"/>
  <c r="C13" i="24"/>
  <c r="C11" i="24" s="1"/>
  <c r="C16" i="24"/>
  <c r="K16" i="24"/>
  <c r="E13" i="24"/>
  <c r="E11" i="24" s="1"/>
  <c r="M13" i="24"/>
  <c r="M11" i="24" s="1"/>
  <c r="F13" i="24"/>
  <c r="F39" i="24"/>
  <c r="F38" i="24" s="1"/>
  <c r="F7" i="24" s="1"/>
  <c r="L13" i="24"/>
  <c r="L16" i="24"/>
  <c r="K11" i="24"/>
  <c r="K8" i="24"/>
  <c r="H13" i="24"/>
  <c r="H16" i="24"/>
  <c r="D13" i="24"/>
  <c r="D16" i="24"/>
  <c r="B11" i="24"/>
  <c r="B8" i="24"/>
  <c r="G11" i="24"/>
  <c r="G8" i="24"/>
  <c r="J11" i="24"/>
  <c r="J8" i="24"/>
  <c r="C16" i="12"/>
  <c r="E16" i="12"/>
  <c r="C11" i="12"/>
  <c r="C8" i="12"/>
  <c r="M16" i="12"/>
  <c r="M13" i="12"/>
  <c r="L13" i="12"/>
  <c r="L16" i="12"/>
  <c r="G11" i="12"/>
  <c r="G8" i="12"/>
  <c r="D13" i="12"/>
  <c r="D16" i="12"/>
  <c r="K11" i="12"/>
  <c r="K8" i="12"/>
  <c r="F39" i="12"/>
  <c r="F38" i="12" s="1"/>
  <c r="F7" i="12" s="1"/>
  <c r="F13" i="12"/>
  <c r="I16" i="12"/>
  <c r="I13" i="12"/>
  <c r="H13" i="12"/>
  <c r="H16" i="12"/>
  <c r="M16" i="10"/>
  <c r="M13" i="10"/>
  <c r="I16" i="10"/>
  <c r="C13" i="10"/>
  <c r="C39" i="10"/>
  <c r="C38" i="10" s="1"/>
  <c r="C7" i="10" s="1"/>
  <c r="F13" i="10"/>
  <c r="F39" i="10"/>
  <c r="F38" i="10" s="1"/>
  <c r="F7" i="10" s="1"/>
  <c r="L11" i="10"/>
  <c r="L8" i="10"/>
  <c r="L6" i="10" s="1"/>
  <c r="L5" i="10" s="1"/>
  <c r="M8" i="3" s="1"/>
  <c r="H13" i="10"/>
  <c r="H39" i="10"/>
  <c r="H38" i="10" s="1"/>
  <c r="H7" i="10" s="1"/>
  <c r="G13" i="10"/>
  <c r="G39" i="10"/>
  <c r="G38" i="10" s="1"/>
  <c r="G7" i="10" s="1"/>
  <c r="J39" i="10"/>
  <c r="J38" i="10" s="1"/>
  <c r="J7" i="10" s="1"/>
  <c r="J13" i="10"/>
  <c r="E16" i="10"/>
  <c r="D39" i="10"/>
  <c r="D38" i="10" s="1"/>
  <c r="D7" i="10" s="1"/>
  <c r="K13" i="10"/>
  <c r="K39" i="10"/>
  <c r="K38" i="10" s="1"/>
  <c r="K7" i="10" s="1"/>
  <c r="J13" i="9"/>
  <c r="J39" i="9"/>
  <c r="J38" i="9" s="1"/>
  <c r="J7" i="9" s="1"/>
  <c r="D16" i="9"/>
  <c r="D13" i="9"/>
  <c r="G13" i="9"/>
  <c r="G39" i="9"/>
  <c r="G38" i="9" s="1"/>
  <c r="G7" i="9" s="1"/>
  <c r="L16" i="9"/>
  <c r="L13" i="9"/>
  <c r="F39" i="9"/>
  <c r="F38" i="9" s="1"/>
  <c r="F7" i="9" s="1"/>
  <c r="F13" i="9"/>
  <c r="C13" i="9"/>
  <c r="C39" i="9"/>
  <c r="C38" i="9" s="1"/>
  <c r="C7" i="9" s="1"/>
  <c r="H16" i="9"/>
  <c r="I13" i="9"/>
  <c r="M16" i="5"/>
  <c r="M13" i="5"/>
  <c r="L16" i="6"/>
  <c r="L13" i="6"/>
  <c r="G16" i="5"/>
  <c r="E16" i="6"/>
  <c r="E13" i="6"/>
  <c r="D39" i="2"/>
  <c r="D38" i="2" s="1"/>
  <c r="D7" i="2" s="1"/>
  <c r="G13" i="2"/>
  <c r="G39" i="2"/>
  <c r="G38" i="2" s="1"/>
  <c r="G7" i="2" s="1"/>
  <c r="F39" i="2"/>
  <c r="F38" i="2" s="1"/>
  <c r="F7" i="2" s="1"/>
  <c r="F13" i="2"/>
  <c r="L13" i="5"/>
  <c r="L39" i="5"/>
  <c r="L38" i="5" s="1"/>
  <c r="L7" i="5" s="1"/>
  <c r="I16" i="2"/>
  <c r="I13" i="2"/>
  <c r="J39" i="5"/>
  <c r="J38" i="5" s="1"/>
  <c r="J7" i="5" s="1"/>
  <c r="J13" i="5"/>
  <c r="E16" i="5"/>
  <c r="C13" i="5"/>
  <c r="H39" i="2"/>
  <c r="H38" i="2" s="1"/>
  <c r="H7" i="2" s="1"/>
  <c r="K13" i="2"/>
  <c r="K39" i="2"/>
  <c r="K38" i="2" s="1"/>
  <c r="K7" i="2" s="1"/>
  <c r="I16" i="5"/>
  <c r="I13" i="5"/>
  <c r="C13" i="2"/>
  <c r="C39" i="2"/>
  <c r="C38" i="2" s="1"/>
  <c r="C7" i="2" s="1"/>
  <c r="H39" i="5"/>
  <c r="H38" i="5" s="1"/>
  <c r="H7" i="5" s="1"/>
  <c r="M16" i="2"/>
  <c r="M13" i="2"/>
  <c r="F39" i="5"/>
  <c r="F38" i="5" s="1"/>
  <c r="F7" i="5" s="1"/>
  <c r="F13" i="5"/>
  <c r="H13" i="6"/>
  <c r="H39" i="6"/>
  <c r="H38" i="6" s="1"/>
  <c r="H7" i="6" s="1"/>
  <c r="G16" i="6"/>
  <c r="G13" i="6"/>
  <c r="E13" i="2"/>
  <c r="J39" i="6"/>
  <c r="J38" i="6" s="1"/>
  <c r="J7" i="6" s="1"/>
  <c r="J13" i="6"/>
  <c r="J39" i="2"/>
  <c r="J38" i="2" s="1"/>
  <c r="J7" i="2" s="1"/>
  <c r="K16" i="6"/>
  <c r="C13" i="6"/>
  <c r="C16" i="6"/>
  <c r="M16" i="6"/>
  <c r="M13" i="6"/>
  <c r="L13" i="2"/>
  <c r="L39" i="2"/>
  <c r="L38" i="2" s="1"/>
  <c r="L7" i="2" s="1"/>
  <c r="D13" i="5"/>
  <c r="D39" i="5"/>
  <c r="D38" i="5" s="1"/>
  <c r="D7" i="5" s="1"/>
  <c r="D39" i="6"/>
  <c r="D38" i="6" s="1"/>
  <c r="D7" i="6" s="1"/>
  <c r="F39" i="6"/>
  <c r="F38" i="6" s="1"/>
  <c r="F7" i="6" s="1"/>
  <c r="I16" i="6"/>
  <c r="B6" i="6"/>
  <c r="B5" i="6" s="1"/>
  <c r="C6" i="3" s="1"/>
  <c r="K6" i="23" l="1"/>
  <c r="K5" i="23" s="1"/>
  <c r="L46" i="3" s="1"/>
  <c r="L8" i="27"/>
  <c r="B6" i="25"/>
  <c r="B5" i="25" s="1"/>
  <c r="C11" i="3" s="1"/>
  <c r="E8" i="21"/>
  <c r="M8" i="17"/>
  <c r="M6" i="17" s="1"/>
  <c r="M5" i="17" s="1"/>
  <c r="F6" i="18"/>
  <c r="F5" i="18" s="1"/>
  <c r="G42" i="3" s="1"/>
  <c r="C6" i="12"/>
  <c r="C5" i="12" s="1"/>
  <c r="D9" i="3" s="1"/>
  <c r="I8" i="24"/>
  <c r="I6" i="24" s="1"/>
  <c r="I5" i="24" s="1"/>
  <c r="J10" i="3" s="1"/>
  <c r="M8" i="20"/>
  <c r="K8" i="13"/>
  <c r="C8" i="17"/>
  <c r="C6" i="17" s="1"/>
  <c r="C5" i="17" s="1"/>
  <c r="F6" i="21"/>
  <c r="F5" i="21" s="1"/>
  <c r="G45" i="3" s="1"/>
  <c r="J6" i="18"/>
  <c r="J5" i="18" s="1"/>
  <c r="K42" i="3" s="1"/>
  <c r="J6" i="19"/>
  <c r="J5" i="19" s="1"/>
  <c r="K43" i="3" s="1"/>
  <c r="F8" i="23"/>
  <c r="F6" i="23" s="1"/>
  <c r="F5" i="23" s="1"/>
  <c r="G46" i="3" s="1"/>
  <c r="J8" i="12"/>
  <c r="E8" i="17"/>
  <c r="E6" i="17" s="1"/>
  <c r="E5" i="17" s="1"/>
  <c r="I6" i="21"/>
  <c r="I5" i="21" s="1"/>
  <c r="J45" i="3" s="1"/>
  <c r="K8" i="9"/>
  <c r="J11" i="20"/>
  <c r="J8" i="20"/>
  <c r="H8" i="21"/>
  <c r="M6" i="20"/>
  <c r="M5" i="20" s="1"/>
  <c r="N44" i="3" s="1"/>
  <c r="B11" i="5"/>
  <c r="B8" i="5"/>
  <c r="J11" i="14"/>
  <c r="J8" i="14"/>
  <c r="D8" i="23"/>
  <c r="B11" i="9"/>
  <c r="B8" i="9"/>
  <c r="L6" i="21"/>
  <c r="L5" i="21" s="1"/>
  <c r="M45" i="3" s="1"/>
  <c r="C8" i="23"/>
  <c r="C6" i="23" s="1"/>
  <c r="C5" i="23" s="1"/>
  <c r="D46" i="3" s="1"/>
  <c r="G6" i="24"/>
  <c r="G5" i="24" s="1"/>
  <c r="H10" i="3" s="1"/>
  <c r="J6" i="21"/>
  <c r="J5" i="21" s="1"/>
  <c r="K45" i="3" s="1"/>
  <c r="F11" i="15"/>
  <c r="F8" i="15"/>
  <c r="D6" i="23"/>
  <c r="D5" i="23" s="1"/>
  <c r="E46" i="3" s="1"/>
  <c r="L6" i="23"/>
  <c r="L5" i="23" s="1"/>
  <c r="M46" i="3" s="1"/>
  <c r="E11" i="23"/>
  <c r="E8" i="23"/>
  <c r="J6" i="23"/>
  <c r="J5" i="23" s="1"/>
  <c r="K46" i="3" s="1"/>
  <c r="H6" i="23"/>
  <c r="H5" i="23" s="1"/>
  <c r="I46" i="3" s="1"/>
  <c r="B6" i="23"/>
  <c r="B5" i="23" s="1"/>
  <c r="I11" i="23"/>
  <c r="I8" i="23"/>
  <c r="H6" i="21"/>
  <c r="H5" i="21" s="1"/>
  <c r="I45" i="3" s="1"/>
  <c r="C6" i="21"/>
  <c r="C5" i="21" s="1"/>
  <c r="D45" i="3" s="1"/>
  <c r="E6" i="21"/>
  <c r="E5" i="21" s="1"/>
  <c r="F45" i="3" s="1"/>
  <c r="G6" i="21"/>
  <c r="G5" i="21" s="1"/>
  <c r="H45" i="3" s="1"/>
  <c r="B6" i="21"/>
  <c r="B5" i="21" s="1"/>
  <c r="C45" i="3" s="1"/>
  <c r="K11" i="21"/>
  <c r="K8" i="21"/>
  <c r="K6" i="21" s="1"/>
  <c r="K5" i="21" s="1"/>
  <c r="L45" i="3" s="1"/>
  <c r="M11" i="21"/>
  <c r="M8" i="21"/>
  <c r="D11" i="21"/>
  <c r="D8" i="21"/>
  <c r="G6" i="19"/>
  <c r="G5" i="19" s="1"/>
  <c r="H43" i="3" s="1"/>
  <c r="I11" i="14"/>
  <c r="I6" i="14" s="1"/>
  <c r="I5" i="14" s="1"/>
  <c r="J17" i="3" s="1"/>
  <c r="M8" i="24"/>
  <c r="M6" i="24" s="1"/>
  <c r="M5" i="24" s="1"/>
  <c r="N10" i="3" s="1"/>
  <c r="C8" i="24"/>
  <c r="E8" i="9"/>
  <c r="E6" i="9" s="1"/>
  <c r="E5" i="9" s="1"/>
  <c r="F7" i="3" s="1"/>
  <c r="E8" i="24"/>
  <c r="E6" i="24" s="1"/>
  <c r="E5" i="24" s="1"/>
  <c r="F10" i="3" s="1"/>
  <c r="C6" i="19"/>
  <c r="C5" i="19" s="1"/>
  <c r="D43" i="3" s="1"/>
  <c r="G11" i="20"/>
  <c r="G6" i="20" s="1"/>
  <c r="G5" i="20" s="1"/>
  <c r="H44" i="3" s="1"/>
  <c r="L6" i="27"/>
  <c r="L5" i="27" s="1"/>
  <c r="M13" i="3" s="1"/>
  <c r="C6" i="14"/>
  <c r="C5" i="14" s="1"/>
  <c r="D17" i="3" s="1"/>
  <c r="M6" i="14"/>
  <c r="M5" i="14" s="1"/>
  <c r="N17" i="3" s="1"/>
  <c r="G6" i="14"/>
  <c r="G5" i="14" s="1"/>
  <c r="H17" i="3" s="1"/>
  <c r="C8" i="20"/>
  <c r="C6" i="20" s="1"/>
  <c r="C5" i="20" s="1"/>
  <c r="D44" i="3" s="1"/>
  <c r="I6" i="20"/>
  <c r="I5" i="20" s="1"/>
  <c r="J44" i="3" s="1"/>
  <c r="K6" i="20"/>
  <c r="K5" i="20" s="1"/>
  <c r="L44" i="3" s="1"/>
  <c r="E6" i="20"/>
  <c r="E5" i="20" s="1"/>
  <c r="F44" i="3" s="1"/>
  <c r="D11" i="20"/>
  <c r="D8" i="20"/>
  <c r="L11" i="20"/>
  <c r="L8" i="20"/>
  <c r="H11" i="20"/>
  <c r="H8" i="20"/>
  <c r="L11" i="19"/>
  <c r="L8" i="19"/>
  <c r="H11" i="19"/>
  <c r="H8" i="19"/>
  <c r="E11" i="19"/>
  <c r="E8" i="19"/>
  <c r="I11" i="19"/>
  <c r="I8" i="19"/>
  <c r="D11" i="19"/>
  <c r="D8" i="19"/>
  <c r="F6" i="19"/>
  <c r="F5" i="19" s="1"/>
  <c r="G43" i="3" s="1"/>
  <c r="K6" i="19"/>
  <c r="K5" i="19" s="1"/>
  <c r="L43" i="3" s="1"/>
  <c r="M11" i="19"/>
  <c r="M8" i="19"/>
  <c r="E11" i="18"/>
  <c r="E8" i="18"/>
  <c r="D11" i="18"/>
  <c r="D8" i="18"/>
  <c r="H11" i="18"/>
  <c r="H8" i="18"/>
  <c r="L11" i="18"/>
  <c r="L8" i="18"/>
  <c r="I11" i="18"/>
  <c r="I8" i="18"/>
  <c r="M11" i="18"/>
  <c r="M8" i="18"/>
  <c r="C11" i="18"/>
  <c r="C8" i="18"/>
  <c r="G11" i="18"/>
  <c r="G8" i="18"/>
  <c r="G6" i="18" s="1"/>
  <c r="G5" i="18" s="1"/>
  <c r="H42" i="3" s="1"/>
  <c r="K11" i="18"/>
  <c r="K8" i="18"/>
  <c r="G8" i="17"/>
  <c r="G11" i="17"/>
  <c r="I11" i="17"/>
  <c r="I8" i="17"/>
  <c r="L11" i="17"/>
  <c r="L8" i="17"/>
  <c r="L6" i="17" s="1"/>
  <c r="L5" i="17" s="1"/>
  <c r="D11" i="17"/>
  <c r="D8" i="17"/>
  <c r="H11" i="17"/>
  <c r="H8" i="17"/>
  <c r="N5" i="16"/>
  <c r="M8" i="15"/>
  <c r="M6" i="15" s="1"/>
  <c r="M5" i="15" s="1"/>
  <c r="N18" i="3" s="1"/>
  <c r="E11" i="15"/>
  <c r="E8" i="15"/>
  <c r="K11" i="15"/>
  <c r="K8" i="15"/>
  <c r="L11" i="15"/>
  <c r="L8" i="15"/>
  <c r="I11" i="15"/>
  <c r="I8" i="15"/>
  <c r="H11" i="15"/>
  <c r="H8" i="15"/>
  <c r="D11" i="15"/>
  <c r="D8" i="15"/>
  <c r="H11" i="14"/>
  <c r="H8" i="14"/>
  <c r="L11" i="14"/>
  <c r="L8" i="14"/>
  <c r="K6" i="14"/>
  <c r="K5" i="14" s="1"/>
  <c r="L17" i="3" s="1"/>
  <c r="D11" i="14"/>
  <c r="D8" i="14"/>
  <c r="E11" i="14"/>
  <c r="E8" i="14"/>
  <c r="B6" i="13"/>
  <c r="B5" i="13" s="1"/>
  <c r="C16" i="3" s="1"/>
  <c r="L11" i="13"/>
  <c r="L8" i="13"/>
  <c r="D11" i="13"/>
  <c r="D8" i="13"/>
  <c r="F11" i="13"/>
  <c r="F8" i="13"/>
  <c r="E11" i="13"/>
  <c r="E8" i="13"/>
  <c r="J11" i="13"/>
  <c r="J8" i="13"/>
  <c r="H11" i="13"/>
  <c r="H8" i="13"/>
  <c r="I11" i="13"/>
  <c r="I8" i="13"/>
  <c r="C11" i="13"/>
  <c r="C8" i="13"/>
  <c r="K6" i="13"/>
  <c r="K5" i="13" s="1"/>
  <c r="L16" i="3" s="1"/>
  <c r="G11" i="13"/>
  <c r="G8" i="13"/>
  <c r="E11" i="27"/>
  <c r="E8" i="27"/>
  <c r="G11" i="27"/>
  <c r="G8" i="27"/>
  <c r="K11" i="27"/>
  <c r="K8" i="27"/>
  <c r="H11" i="27"/>
  <c r="H8" i="27"/>
  <c r="C11" i="27"/>
  <c r="C8" i="27"/>
  <c r="F11" i="27"/>
  <c r="F8" i="27"/>
  <c r="J11" i="27"/>
  <c r="J8" i="27"/>
  <c r="M11" i="27"/>
  <c r="M8" i="27"/>
  <c r="I11" i="27"/>
  <c r="I8" i="27"/>
  <c r="D11" i="27"/>
  <c r="D8" i="27"/>
  <c r="K6" i="26"/>
  <c r="K5" i="26" s="1"/>
  <c r="L12" i="3" s="1"/>
  <c r="C11" i="26"/>
  <c r="C8" i="26"/>
  <c r="M11" i="26"/>
  <c r="M8" i="26"/>
  <c r="D8" i="26"/>
  <c r="D11" i="26"/>
  <c r="L11" i="26"/>
  <c r="L8" i="26"/>
  <c r="J11" i="26"/>
  <c r="J8" i="26"/>
  <c r="F11" i="26"/>
  <c r="F8" i="26"/>
  <c r="I11" i="26"/>
  <c r="I8" i="26"/>
  <c r="I6" i="26" s="1"/>
  <c r="I5" i="26" s="1"/>
  <c r="J12" i="3" s="1"/>
  <c r="E11" i="26"/>
  <c r="E8" i="26"/>
  <c r="G11" i="26"/>
  <c r="G8" i="26"/>
  <c r="H11" i="26"/>
  <c r="H8" i="26"/>
  <c r="K6" i="24"/>
  <c r="K5" i="24" s="1"/>
  <c r="L10" i="3" s="1"/>
  <c r="E11" i="25"/>
  <c r="E8" i="25"/>
  <c r="K11" i="25"/>
  <c r="K8" i="25"/>
  <c r="H11" i="25"/>
  <c r="H8" i="25"/>
  <c r="L11" i="25"/>
  <c r="L8" i="25"/>
  <c r="J11" i="25"/>
  <c r="J8" i="25"/>
  <c r="D11" i="25"/>
  <c r="D8" i="25"/>
  <c r="F11" i="25"/>
  <c r="F8" i="25"/>
  <c r="M11" i="25"/>
  <c r="M8" i="25"/>
  <c r="G11" i="25"/>
  <c r="G8" i="25"/>
  <c r="I11" i="25"/>
  <c r="I8" i="25"/>
  <c r="C11" i="25"/>
  <c r="C8" i="25"/>
  <c r="C6" i="24"/>
  <c r="C5" i="24" s="1"/>
  <c r="D10" i="3" s="1"/>
  <c r="L11" i="24"/>
  <c r="L8" i="24"/>
  <c r="J6" i="24"/>
  <c r="J5" i="24" s="1"/>
  <c r="K10" i="3" s="1"/>
  <c r="B6" i="24"/>
  <c r="B5" i="24" s="1"/>
  <c r="C10" i="3" s="1"/>
  <c r="D11" i="24"/>
  <c r="D8" i="24"/>
  <c r="H11" i="24"/>
  <c r="H8" i="24"/>
  <c r="F11" i="24"/>
  <c r="F8" i="24"/>
  <c r="F6" i="24" s="1"/>
  <c r="F5" i="24" s="1"/>
  <c r="G10" i="3" s="1"/>
  <c r="J6" i="12"/>
  <c r="J5" i="12" s="1"/>
  <c r="K9" i="3" s="1"/>
  <c r="H11" i="12"/>
  <c r="H8" i="12"/>
  <c r="D11" i="12"/>
  <c r="D8" i="12"/>
  <c r="L8" i="12"/>
  <c r="L11" i="12"/>
  <c r="E11" i="12"/>
  <c r="E8" i="12"/>
  <c r="F11" i="12"/>
  <c r="F8" i="12"/>
  <c r="I11" i="12"/>
  <c r="I8" i="12"/>
  <c r="K6" i="12"/>
  <c r="K5" i="12" s="1"/>
  <c r="L9" i="3" s="1"/>
  <c r="G6" i="12"/>
  <c r="G5" i="12" s="1"/>
  <c r="H9" i="3" s="1"/>
  <c r="M11" i="12"/>
  <c r="M8" i="12"/>
  <c r="E11" i="10"/>
  <c r="E8" i="10"/>
  <c r="H8" i="10"/>
  <c r="H11" i="10"/>
  <c r="F11" i="10"/>
  <c r="F8" i="10"/>
  <c r="I11" i="10"/>
  <c r="I8" i="10"/>
  <c r="K11" i="10"/>
  <c r="K8" i="10"/>
  <c r="G11" i="10"/>
  <c r="G8" i="10"/>
  <c r="M11" i="10"/>
  <c r="M8" i="10"/>
  <c r="D11" i="10"/>
  <c r="D8" i="10"/>
  <c r="J11" i="10"/>
  <c r="J8" i="10"/>
  <c r="C11" i="10"/>
  <c r="C8" i="10"/>
  <c r="G11" i="9"/>
  <c r="G8" i="9"/>
  <c r="H11" i="9"/>
  <c r="H8" i="9"/>
  <c r="M11" i="9"/>
  <c r="M8" i="9"/>
  <c r="I11" i="9"/>
  <c r="I8" i="9"/>
  <c r="C11" i="9"/>
  <c r="C8" i="9"/>
  <c r="L11" i="9"/>
  <c r="L8" i="9"/>
  <c r="D11" i="9"/>
  <c r="D8" i="9"/>
  <c r="F11" i="9"/>
  <c r="F8" i="9"/>
  <c r="K6" i="9"/>
  <c r="K5" i="9" s="1"/>
  <c r="L7" i="3" s="1"/>
  <c r="J11" i="9"/>
  <c r="J8" i="9"/>
  <c r="M11" i="2"/>
  <c r="M8" i="2"/>
  <c r="I11" i="5"/>
  <c r="I8" i="5"/>
  <c r="C11" i="5"/>
  <c r="C8" i="5"/>
  <c r="L8" i="5"/>
  <c r="L11" i="5"/>
  <c r="E11" i="6"/>
  <c r="E8" i="6"/>
  <c r="L11" i="6"/>
  <c r="L8" i="6"/>
  <c r="I11" i="6"/>
  <c r="I8" i="6"/>
  <c r="J11" i="2"/>
  <c r="J8" i="2"/>
  <c r="E11" i="2"/>
  <c r="E8" i="2"/>
  <c r="H8" i="6"/>
  <c r="H11" i="6"/>
  <c r="K11" i="2"/>
  <c r="K8" i="2"/>
  <c r="E11" i="5"/>
  <c r="E8" i="5"/>
  <c r="I11" i="2"/>
  <c r="I8" i="2"/>
  <c r="G11" i="2"/>
  <c r="G8" i="2"/>
  <c r="K11" i="6"/>
  <c r="K8" i="6"/>
  <c r="F11" i="6"/>
  <c r="F8" i="6"/>
  <c r="K11" i="5"/>
  <c r="K8" i="5"/>
  <c r="C11" i="6"/>
  <c r="C8" i="6"/>
  <c r="G11" i="6"/>
  <c r="G8" i="6"/>
  <c r="F8" i="5"/>
  <c r="F11" i="5"/>
  <c r="F11" i="2"/>
  <c r="F8" i="2"/>
  <c r="G11" i="5"/>
  <c r="G8" i="5"/>
  <c r="M11" i="5"/>
  <c r="M8" i="5"/>
  <c r="D11" i="6"/>
  <c r="D8" i="6"/>
  <c r="D8" i="5"/>
  <c r="D11" i="5"/>
  <c r="L11" i="2"/>
  <c r="L8" i="2"/>
  <c r="M11" i="6"/>
  <c r="M8" i="6"/>
  <c r="J11" i="6"/>
  <c r="J8" i="6"/>
  <c r="H11" i="5"/>
  <c r="H8" i="5"/>
  <c r="C11" i="2"/>
  <c r="C8" i="2"/>
  <c r="H11" i="2"/>
  <c r="H8" i="2"/>
  <c r="J8" i="5"/>
  <c r="J11" i="5"/>
  <c r="D8" i="2"/>
  <c r="D11" i="2"/>
  <c r="D6" i="24" l="1"/>
  <c r="D5" i="24" s="1"/>
  <c r="E10" i="3" s="1"/>
  <c r="G6" i="26"/>
  <c r="G5" i="26" s="1"/>
  <c r="H12" i="3" s="1"/>
  <c r="J6" i="26"/>
  <c r="J5" i="26" s="1"/>
  <c r="K12" i="3" s="1"/>
  <c r="C6" i="26"/>
  <c r="C5" i="26" s="1"/>
  <c r="D12" i="3" s="1"/>
  <c r="H6" i="17"/>
  <c r="H5" i="17" s="1"/>
  <c r="M6" i="18"/>
  <c r="M5" i="18" s="1"/>
  <c r="N42" i="3" s="1"/>
  <c r="J6" i="20"/>
  <c r="J5" i="20" s="1"/>
  <c r="K44" i="3" s="1"/>
  <c r="F6" i="15"/>
  <c r="F5" i="15" s="1"/>
  <c r="G18" i="3" s="1"/>
  <c r="H6" i="6"/>
  <c r="H5" i="6" s="1"/>
  <c r="I6" i="3" s="1"/>
  <c r="J6" i="14"/>
  <c r="J5" i="14" s="1"/>
  <c r="K17" i="3" s="1"/>
  <c r="E6" i="23"/>
  <c r="E5" i="23" s="1"/>
  <c r="F46" i="3" s="1"/>
  <c r="B6" i="5"/>
  <c r="B5" i="5" s="1"/>
  <c r="C5" i="3" s="1"/>
  <c r="L6" i="6"/>
  <c r="L5" i="6" s="1"/>
  <c r="M6" i="3" s="1"/>
  <c r="I6" i="5"/>
  <c r="I5" i="5" s="1"/>
  <c r="J5" i="3" s="1"/>
  <c r="B6" i="9"/>
  <c r="B5" i="9" s="1"/>
  <c r="C7" i="3" s="1"/>
  <c r="I6" i="23"/>
  <c r="I5" i="23" s="1"/>
  <c r="J46" i="3" s="1"/>
  <c r="C46" i="3"/>
  <c r="M6" i="21"/>
  <c r="M5" i="21" s="1"/>
  <c r="N45" i="3" s="1"/>
  <c r="D6" i="21"/>
  <c r="D5" i="21" s="1"/>
  <c r="E45" i="3" s="1"/>
  <c r="H6" i="2"/>
  <c r="H5" i="2" s="1"/>
  <c r="I4" i="3" s="1"/>
  <c r="H6" i="5"/>
  <c r="H5" i="5" s="1"/>
  <c r="I5" i="3" s="1"/>
  <c r="L6" i="2"/>
  <c r="L5" i="2" s="1"/>
  <c r="M4" i="3" s="1"/>
  <c r="D6" i="6"/>
  <c r="D5" i="6" s="1"/>
  <c r="E6" i="3" s="1"/>
  <c r="G6" i="5"/>
  <c r="G5" i="5" s="1"/>
  <c r="H5" i="3" s="1"/>
  <c r="G6" i="6"/>
  <c r="G5" i="6" s="1"/>
  <c r="H6" i="3" s="1"/>
  <c r="K6" i="5"/>
  <c r="K5" i="5" s="1"/>
  <c r="L5" i="3" s="1"/>
  <c r="L6" i="18"/>
  <c r="L5" i="18" s="1"/>
  <c r="M42" i="3" s="1"/>
  <c r="D6" i="18"/>
  <c r="D5" i="18" s="1"/>
  <c r="E42" i="3" s="1"/>
  <c r="M6" i="19"/>
  <c r="M5" i="19" s="1"/>
  <c r="N43" i="3" s="1"/>
  <c r="D6" i="19"/>
  <c r="D5" i="19" s="1"/>
  <c r="E43" i="3" s="1"/>
  <c r="E6" i="19"/>
  <c r="E5" i="19" s="1"/>
  <c r="F43" i="3" s="1"/>
  <c r="L6" i="19"/>
  <c r="L5" i="19" s="1"/>
  <c r="M43" i="3" s="1"/>
  <c r="H6" i="14"/>
  <c r="H5" i="14" s="1"/>
  <c r="I17" i="3" s="1"/>
  <c r="H6" i="15"/>
  <c r="H5" i="15" s="1"/>
  <c r="I18" i="3" s="1"/>
  <c r="L6" i="15"/>
  <c r="L5" i="15" s="1"/>
  <c r="M18" i="3" s="1"/>
  <c r="E6" i="15"/>
  <c r="E5" i="15" s="1"/>
  <c r="F18" i="3" s="1"/>
  <c r="D6" i="17"/>
  <c r="D5" i="17" s="1"/>
  <c r="I6" i="17"/>
  <c r="I5" i="17" s="1"/>
  <c r="K6" i="18"/>
  <c r="K5" i="18" s="1"/>
  <c r="L42" i="3" s="1"/>
  <c r="C6" i="18"/>
  <c r="C5" i="18" s="1"/>
  <c r="D42" i="3" s="1"/>
  <c r="I6" i="18"/>
  <c r="I5" i="18" s="1"/>
  <c r="J42" i="3" s="1"/>
  <c r="H6" i="18"/>
  <c r="H5" i="18" s="1"/>
  <c r="I42" i="3" s="1"/>
  <c r="E6" i="18"/>
  <c r="E5" i="18" s="1"/>
  <c r="F42" i="3" s="1"/>
  <c r="H6" i="20"/>
  <c r="H5" i="20" s="1"/>
  <c r="I44" i="3" s="1"/>
  <c r="D6" i="20"/>
  <c r="D5" i="20" s="1"/>
  <c r="E44" i="3" s="1"/>
  <c r="D6" i="10"/>
  <c r="D5" i="10" s="1"/>
  <c r="E8" i="3" s="1"/>
  <c r="G6" i="10"/>
  <c r="G5" i="10" s="1"/>
  <c r="H8" i="3" s="1"/>
  <c r="I6" i="10"/>
  <c r="I5" i="10" s="1"/>
  <c r="J8" i="3" s="1"/>
  <c r="C6" i="25"/>
  <c r="C5" i="25" s="1"/>
  <c r="D11" i="3" s="1"/>
  <c r="G6" i="25"/>
  <c r="G5" i="25" s="1"/>
  <c r="H11" i="3" s="1"/>
  <c r="F6" i="25"/>
  <c r="F5" i="25" s="1"/>
  <c r="G11" i="3" s="1"/>
  <c r="J6" i="25"/>
  <c r="J5" i="25" s="1"/>
  <c r="K11" i="3" s="1"/>
  <c r="H6" i="25"/>
  <c r="H5" i="25" s="1"/>
  <c r="I11" i="3" s="1"/>
  <c r="E6" i="25"/>
  <c r="E5" i="25" s="1"/>
  <c r="F11" i="3" s="1"/>
  <c r="D6" i="9"/>
  <c r="D5" i="9" s="1"/>
  <c r="E7" i="3" s="1"/>
  <c r="C6" i="9"/>
  <c r="C5" i="9" s="1"/>
  <c r="D7" i="3" s="1"/>
  <c r="M6" i="9"/>
  <c r="M5" i="9" s="1"/>
  <c r="N7" i="3" s="1"/>
  <c r="G6" i="9"/>
  <c r="G5" i="9" s="1"/>
  <c r="H7" i="3" s="1"/>
  <c r="J6" i="10"/>
  <c r="J5" i="10" s="1"/>
  <c r="K8" i="3" s="1"/>
  <c r="M6" i="10"/>
  <c r="M5" i="10" s="1"/>
  <c r="N8" i="3" s="1"/>
  <c r="K6" i="10"/>
  <c r="K5" i="10" s="1"/>
  <c r="L8" i="3" s="1"/>
  <c r="F6" i="10"/>
  <c r="F5" i="10" s="1"/>
  <c r="G8" i="3" s="1"/>
  <c r="E6" i="10"/>
  <c r="E5" i="10" s="1"/>
  <c r="F8" i="3" s="1"/>
  <c r="F6" i="12"/>
  <c r="F5" i="12" s="1"/>
  <c r="G9" i="3" s="1"/>
  <c r="H6" i="12"/>
  <c r="H5" i="12" s="1"/>
  <c r="I9" i="3" s="1"/>
  <c r="I6" i="25"/>
  <c r="I5" i="25" s="1"/>
  <c r="J11" i="3" s="1"/>
  <c r="M6" i="25"/>
  <c r="M5" i="25" s="1"/>
  <c r="N11" i="3" s="1"/>
  <c r="D6" i="25"/>
  <c r="D5" i="25" s="1"/>
  <c r="E11" i="3" s="1"/>
  <c r="L6" i="25"/>
  <c r="L5" i="25" s="1"/>
  <c r="M11" i="3" s="1"/>
  <c r="K6" i="25"/>
  <c r="K5" i="25" s="1"/>
  <c r="L11" i="3" s="1"/>
  <c r="E6" i="27"/>
  <c r="E5" i="27" s="1"/>
  <c r="F13" i="3" s="1"/>
  <c r="L6" i="20"/>
  <c r="L5" i="20" s="1"/>
  <c r="I6" i="19"/>
  <c r="I5" i="19" s="1"/>
  <c r="J43" i="3" s="1"/>
  <c r="H6" i="19"/>
  <c r="H5" i="19" s="1"/>
  <c r="I43" i="3" s="1"/>
  <c r="G6" i="17"/>
  <c r="G5" i="17" s="1"/>
  <c r="D6" i="15"/>
  <c r="D5" i="15" s="1"/>
  <c r="I6" i="15"/>
  <c r="I5" i="15" s="1"/>
  <c r="J18" i="3" s="1"/>
  <c r="K6" i="15"/>
  <c r="K5" i="15" s="1"/>
  <c r="L18" i="3" s="1"/>
  <c r="D6" i="14"/>
  <c r="D5" i="14" s="1"/>
  <c r="E17" i="3" s="1"/>
  <c r="E6" i="14"/>
  <c r="E5" i="14" s="1"/>
  <c r="F17" i="3" s="1"/>
  <c r="L6" i="14"/>
  <c r="L5" i="14" s="1"/>
  <c r="M17" i="3" s="1"/>
  <c r="J6" i="13"/>
  <c r="J5" i="13" s="1"/>
  <c r="K16" i="3" s="1"/>
  <c r="F6" i="13"/>
  <c r="F5" i="13" s="1"/>
  <c r="G16" i="3" s="1"/>
  <c r="L6" i="13"/>
  <c r="L5" i="13" s="1"/>
  <c r="M16" i="3" s="1"/>
  <c r="G6" i="13"/>
  <c r="G5" i="13" s="1"/>
  <c r="H16" i="3" s="1"/>
  <c r="H6" i="13"/>
  <c r="H5" i="13" s="1"/>
  <c r="I16" i="3" s="1"/>
  <c r="E6" i="13"/>
  <c r="E5" i="13" s="1"/>
  <c r="F16" i="3" s="1"/>
  <c r="D6" i="13"/>
  <c r="D5" i="13" s="1"/>
  <c r="E16" i="3" s="1"/>
  <c r="I6" i="13"/>
  <c r="I5" i="13" s="1"/>
  <c r="J16" i="3" s="1"/>
  <c r="C6" i="13"/>
  <c r="C5" i="13" s="1"/>
  <c r="D16" i="3" s="1"/>
  <c r="I6" i="27"/>
  <c r="I5" i="27" s="1"/>
  <c r="J13" i="3" s="1"/>
  <c r="J6" i="27"/>
  <c r="J5" i="27" s="1"/>
  <c r="K13" i="3" s="1"/>
  <c r="C6" i="27"/>
  <c r="C5" i="27" s="1"/>
  <c r="D13" i="3" s="1"/>
  <c r="K6" i="27"/>
  <c r="K5" i="27" s="1"/>
  <c r="L13" i="3" s="1"/>
  <c r="D6" i="27"/>
  <c r="D5" i="27" s="1"/>
  <c r="E13" i="3" s="1"/>
  <c r="M6" i="27"/>
  <c r="M5" i="27" s="1"/>
  <c r="N13" i="3" s="1"/>
  <c r="F6" i="27"/>
  <c r="F5" i="27" s="1"/>
  <c r="G13" i="3" s="1"/>
  <c r="H6" i="27"/>
  <c r="H5" i="27" s="1"/>
  <c r="I13" i="3" s="1"/>
  <c r="G6" i="27"/>
  <c r="G5" i="27" s="1"/>
  <c r="H13" i="3" s="1"/>
  <c r="H6" i="26"/>
  <c r="H5" i="26" s="1"/>
  <c r="I12" i="3" s="1"/>
  <c r="E6" i="26"/>
  <c r="E5" i="26" s="1"/>
  <c r="F12" i="3" s="1"/>
  <c r="F6" i="26"/>
  <c r="F5" i="26" s="1"/>
  <c r="G12" i="3" s="1"/>
  <c r="L6" i="26"/>
  <c r="L5" i="26" s="1"/>
  <c r="M12" i="3" s="1"/>
  <c r="M6" i="26"/>
  <c r="M5" i="26" s="1"/>
  <c r="N12" i="3" s="1"/>
  <c r="D6" i="26"/>
  <c r="D5" i="26" s="1"/>
  <c r="E12" i="3" s="1"/>
  <c r="L6" i="24"/>
  <c r="L5" i="24" s="1"/>
  <c r="M10" i="3" s="1"/>
  <c r="H6" i="24"/>
  <c r="H5" i="24" s="1"/>
  <c r="I10" i="3" s="1"/>
  <c r="L6" i="12"/>
  <c r="L5" i="12" s="1"/>
  <c r="M9" i="3" s="1"/>
  <c r="M6" i="12"/>
  <c r="M5" i="12" s="1"/>
  <c r="N9" i="3" s="1"/>
  <c r="I6" i="12"/>
  <c r="I5" i="12" s="1"/>
  <c r="J9" i="3" s="1"/>
  <c r="E6" i="12"/>
  <c r="E5" i="12" s="1"/>
  <c r="F9" i="3" s="1"/>
  <c r="D6" i="12"/>
  <c r="D5" i="12" s="1"/>
  <c r="E9" i="3" s="1"/>
  <c r="H6" i="10"/>
  <c r="H5" i="10" s="1"/>
  <c r="I8" i="3" s="1"/>
  <c r="C6" i="10"/>
  <c r="C5" i="10" s="1"/>
  <c r="J6" i="9"/>
  <c r="J5" i="9" s="1"/>
  <c r="K7" i="3" s="1"/>
  <c r="F6" i="9"/>
  <c r="F5" i="9" s="1"/>
  <c r="G7" i="3" s="1"/>
  <c r="L6" i="9"/>
  <c r="L5" i="9" s="1"/>
  <c r="M7" i="3" s="1"/>
  <c r="I6" i="9"/>
  <c r="I5" i="9" s="1"/>
  <c r="J7" i="3" s="1"/>
  <c r="H6" i="9"/>
  <c r="H5" i="9" s="1"/>
  <c r="I7" i="3" s="1"/>
  <c r="I6" i="6"/>
  <c r="I5" i="6" s="1"/>
  <c r="J6" i="3" s="1"/>
  <c r="E6" i="6"/>
  <c r="E5" i="6" s="1"/>
  <c r="F6" i="3" s="1"/>
  <c r="J6" i="5"/>
  <c r="J5" i="5" s="1"/>
  <c r="K5" i="3" s="1"/>
  <c r="D6" i="5"/>
  <c r="D5" i="5" s="1"/>
  <c r="E5" i="3" s="1"/>
  <c r="F6" i="5"/>
  <c r="F5" i="5" s="1"/>
  <c r="G5" i="3" s="1"/>
  <c r="C6" i="5"/>
  <c r="C5" i="5" s="1"/>
  <c r="D5" i="3" s="1"/>
  <c r="J6" i="2"/>
  <c r="J5" i="2" s="1"/>
  <c r="K4" i="3" s="1"/>
  <c r="M6" i="2"/>
  <c r="M5" i="2" s="1"/>
  <c r="N4" i="3" s="1"/>
  <c r="C3" i="3"/>
  <c r="K6" i="6"/>
  <c r="K5" i="6" s="1"/>
  <c r="L6" i="3" s="1"/>
  <c r="I6" i="2"/>
  <c r="I5" i="2" s="1"/>
  <c r="J4" i="3" s="1"/>
  <c r="K6" i="2"/>
  <c r="K5" i="2" s="1"/>
  <c r="L4" i="3" s="1"/>
  <c r="E6" i="2"/>
  <c r="E5" i="2" s="1"/>
  <c r="F4" i="3" s="1"/>
  <c r="D6" i="2"/>
  <c r="D5" i="2" s="1"/>
  <c r="E4" i="3" s="1"/>
  <c r="C6" i="2"/>
  <c r="C5" i="2" s="1"/>
  <c r="D4" i="3" s="1"/>
  <c r="J6" i="6"/>
  <c r="J5" i="6" s="1"/>
  <c r="K6" i="3" s="1"/>
  <c r="M6" i="6"/>
  <c r="M5" i="6" s="1"/>
  <c r="N6" i="3" s="1"/>
  <c r="M6" i="5"/>
  <c r="M5" i="5" s="1"/>
  <c r="N5" i="3" s="1"/>
  <c r="F6" i="2"/>
  <c r="F5" i="2" s="1"/>
  <c r="G4" i="3" s="1"/>
  <c r="C6" i="6"/>
  <c r="C5" i="6" s="1"/>
  <c r="D6" i="3" s="1"/>
  <c r="F6" i="6"/>
  <c r="F5" i="6" s="1"/>
  <c r="G6" i="3" s="1"/>
  <c r="G6" i="2"/>
  <c r="G5" i="2" s="1"/>
  <c r="H4" i="3" s="1"/>
  <c r="E6" i="5"/>
  <c r="E5" i="5" s="1"/>
  <c r="F5" i="3" s="1"/>
  <c r="L6" i="5"/>
  <c r="L5" i="5" s="1"/>
  <c r="M5" i="3" s="1"/>
  <c r="L3" i="3"/>
  <c r="N5" i="21" l="1"/>
  <c r="N5" i="23"/>
  <c r="L47" i="3"/>
  <c r="N5" i="10"/>
  <c r="D8" i="3"/>
  <c r="C47" i="3"/>
  <c r="N5" i="18"/>
  <c r="N5" i="17"/>
  <c r="N5" i="15"/>
  <c r="E18" i="3"/>
  <c r="O18" i="3" s="1"/>
  <c r="N5" i="24"/>
  <c r="N5" i="20"/>
  <c r="M44" i="3"/>
  <c r="N5" i="25"/>
  <c r="N5" i="9"/>
  <c r="N5" i="14"/>
  <c r="K3" i="3"/>
  <c r="K47" i="3" s="1"/>
  <c r="N5" i="19"/>
  <c r="N5" i="13"/>
  <c r="N5" i="27"/>
  <c r="N5" i="26"/>
  <c r="N5" i="12"/>
  <c r="N5" i="5"/>
  <c r="N5" i="4"/>
  <c r="N5" i="6"/>
  <c r="N5" i="2"/>
  <c r="D3" i="3"/>
  <c r="I3" i="3"/>
  <c r="I47" i="3" s="1"/>
  <c r="H3" i="3"/>
  <c r="M3" i="3"/>
  <c r="F3" i="3"/>
  <c r="F47" i="3" s="1"/>
  <c r="N3" i="3"/>
  <c r="N47" i="3" s="1"/>
  <c r="G3" i="3"/>
  <c r="G47" i="3" s="1"/>
  <c r="J3" i="3"/>
  <c r="J47" i="3" s="1"/>
  <c r="E3" i="3"/>
  <c r="D47" i="3" l="1"/>
  <c r="E47" i="3"/>
  <c r="H47" i="3"/>
  <c r="M47" i="3"/>
  <c r="O11" i="3"/>
  <c r="U11" i="3" s="1"/>
  <c r="O42" i="3"/>
  <c r="U42" i="3" s="1"/>
  <c r="O3" i="3"/>
  <c r="U3" i="3" s="1"/>
  <c r="O4" i="3"/>
  <c r="U4" i="3" s="1"/>
  <c r="O7" i="3"/>
  <c r="U7" i="3" s="1"/>
  <c r="O17" i="3"/>
  <c r="U17" i="3" s="1"/>
  <c r="O16" i="3"/>
  <c r="U16" i="3" s="1"/>
  <c r="O10" i="3"/>
  <c r="U10" i="3" s="1"/>
  <c r="O44" i="3"/>
  <c r="U44" i="3" s="1"/>
  <c r="O43" i="3"/>
  <c r="U43" i="3" s="1"/>
  <c r="O13" i="3"/>
  <c r="U13" i="3" s="1"/>
  <c r="O5" i="3"/>
  <c r="U5" i="3" s="1"/>
  <c r="O45" i="3"/>
  <c r="U45" i="3" s="1"/>
  <c r="O8" i="3"/>
  <c r="U8" i="3" s="1"/>
  <c r="O6" i="3"/>
  <c r="U6" i="3" s="1"/>
  <c r="O20" i="3"/>
  <c r="U20" i="3" s="1"/>
  <c r="O12" i="3"/>
  <c r="U12" i="3" s="1"/>
  <c r="U18" i="3"/>
  <c r="O46" i="3"/>
  <c r="U46" i="3" s="1"/>
  <c r="O9" i="3"/>
  <c r="U9" i="3" s="1"/>
  <c r="O47" i="3" l="1"/>
  <c r="O48" i="3" s="1"/>
</calcChain>
</file>

<file path=xl/sharedStrings.xml><?xml version="1.0" encoding="utf-8"?>
<sst xmlns="http://schemas.openxmlformats.org/spreadsheetml/2006/main" count="2813" uniqueCount="95">
  <si>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</si>
  <si>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</si>
  <si>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</si>
  <si>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</si>
  <si>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</si>
  <si>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</si>
  <si>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</si>
  <si>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</si>
  <si>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</si>
  <si>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</si>
  <si>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</si>
  <si>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</si>
  <si>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r>
      <t>H</t>
    </r>
    <r>
      <rPr>
        <vertAlign val="subscript"/>
        <sz val="10"/>
        <rFont val="Arial"/>
        <family val="2"/>
      </rPr>
      <t>LX</t>
    </r>
  </si>
  <si>
    <r>
      <t>V</t>
    </r>
    <r>
      <rPr>
        <vertAlign val="subscript"/>
        <sz val="10"/>
        <rFont val="Arial"/>
        <family val="2"/>
      </rPr>
      <t>LX</t>
    </r>
  </si>
  <si>
    <t>N</t>
  </si>
  <si>
    <r>
      <t>K</t>
    </r>
    <r>
      <rPr>
        <vertAlign val="subscript"/>
        <sz val="10"/>
        <rFont val="Arial"/>
        <family val="2"/>
      </rPr>
      <t>P</t>
    </r>
  </si>
  <si>
    <r>
      <t>K</t>
    </r>
    <r>
      <rPr>
        <vertAlign val="subscript"/>
        <sz val="10"/>
        <rFont val="Arial"/>
        <family val="2"/>
      </rPr>
      <t>N</t>
    </r>
  </si>
  <si>
    <t>R</t>
  </si>
  <si>
    <r>
      <t>M</t>
    </r>
    <r>
      <rPr>
        <vertAlign val="subscript"/>
        <sz val="10"/>
        <rFont val="Arial"/>
        <family val="2"/>
      </rPr>
      <t>V</t>
    </r>
  </si>
  <si>
    <t>I</t>
  </si>
  <si>
    <t>a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</si>
  <si>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T</t>
    </r>
    <r>
      <rPr>
        <vertAlign val="subscript"/>
        <sz val="10"/>
        <rFont val="Arial"/>
        <family val="2"/>
      </rPr>
      <t>A</t>
    </r>
  </si>
  <si>
    <r>
      <t>P</t>
    </r>
    <r>
      <rPr>
        <vertAlign val="subscript"/>
        <sz val="10"/>
        <rFont val="Arial"/>
        <family val="2"/>
      </rPr>
      <t>VA</t>
    </r>
  </si>
  <si>
    <r>
      <t>P</t>
    </r>
    <r>
      <rPr>
        <vertAlign val="subscript"/>
        <sz val="10"/>
        <rFont val="Arial"/>
        <family val="2"/>
      </rPr>
      <t>A</t>
    </r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</si>
  <si>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P</t>
    </r>
    <r>
      <rPr>
        <vertAlign val="subscript"/>
        <sz val="10"/>
        <rFont val="Arial"/>
        <family val="2"/>
      </rPr>
      <t>B</t>
    </r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</si>
  <si>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P</t>
    </r>
    <r>
      <rPr>
        <vertAlign val="subscript"/>
        <sz val="10"/>
        <rFont val="Arial"/>
        <family val="2"/>
      </rPr>
      <t>V</t>
    </r>
  </si>
  <si>
    <r>
      <t>T</t>
    </r>
    <r>
      <rPr>
        <vertAlign val="subscript"/>
        <sz val="10"/>
        <rFont val="Arial"/>
        <family val="2"/>
      </rPr>
      <t>LA</t>
    </r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</si>
  <si>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T</t>
    </r>
    <r>
      <rPr>
        <vertAlign val="subscript"/>
        <sz val="10"/>
        <rFont val="Arial"/>
        <family val="2"/>
      </rPr>
      <t>V</t>
    </r>
  </si>
  <si>
    <r>
      <t>R</t>
    </r>
    <r>
      <rPr>
        <vertAlign val="subscript"/>
        <sz val="10"/>
        <rFont val="Arial"/>
        <family val="2"/>
      </rPr>
      <t>S</t>
    </r>
  </si>
  <si>
    <r>
      <t>S</t>
    </r>
    <r>
      <rPr>
        <vertAlign val="subscript"/>
        <sz val="10"/>
        <rFont val="Arial"/>
        <family val="2"/>
      </rPr>
      <t>R</t>
    </r>
  </si>
  <si>
    <r>
      <t>H</t>
    </r>
    <r>
      <rPr>
        <vertAlign val="subscript"/>
        <sz val="10"/>
        <rFont val="Arial"/>
        <family val="2"/>
      </rPr>
      <t>R</t>
    </r>
  </si>
  <si>
    <r>
      <t>H</t>
    </r>
    <r>
      <rPr>
        <vertAlign val="subscript"/>
        <sz val="10"/>
        <rFont val="Arial"/>
        <family val="2"/>
      </rPr>
      <t>RO</t>
    </r>
  </si>
  <si>
    <r>
      <t>H</t>
    </r>
    <r>
      <rPr>
        <vertAlign val="subscript"/>
        <sz val="10"/>
        <rFont val="Arial"/>
        <family val="2"/>
      </rPr>
      <t>L</t>
    </r>
  </si>
  <si>
    <r>
      <t>H</t>
    </r>
    <r>
      <rPr>
        <vertAlign val="subscript"/>
        <sz val="10"/>
        <rFont val="Arial"/>
        <family val="2"/>
      </rPr>
      <t>S</t>
    </r>
  </si>
  <si>
    <r>
      <t>H</t>
    </r>
    <r>
      <rPr>
        <vertAlign val="subscript"/>
        <sz val="10"/>
        <rFont val="Arial"/>
        <family val="2"/>
      </rPr>
      <t>VO</t>
    </r>
  </si>
  <si>
    <t>D</t>
  </si>
  <si>
    <r>
      <t>K</t>
    </r>
    <r>
      <rPr>
        <vertAlign val="subscript"/>
        <sz val="10"/>
        <rFont val="Arial"/>
        <family val="2"/>
      </rPr>
      <t>S</t>
    </r>
  </si>
  <si>
    <r>
      <t>K</t>
    </r>
    <r>
      <rPr>
        <vertAlign val="subscript"/>
        <sz val="10"/>
        <rFont val="Arial"/>
        <family val="2"/>
      </rPr>
      <t>E</t>
    </r>
  </si>
  <si>
    <r>
      <t>W</t>
    </r>
    <r>
      <rPr>
        <vertAlign val="subscript"/>
        <sz val="10"/>
        <rFont val="Arial"/>
        <family val="2"/>
      </rPr>
      <t>V</t>
    </r>
  </si>
  <si>
    <r>
      <t>V</t>
    </r>
    <r>
      <rPr>
        <vertAlign val="subscript"/>
        <sz val="10"/>
        <rFont val="Arial"/>
        <family val="2"/>
      </rPr>
      <t>V</t>
    </r>
  </si>
  <si>
    <r>
      <t>L</t>
    </r>
    <r>
      <rPr>
        <vertAlign val="subscript"/>
        <sz val="10"/>
        <rFont val="Arial"/>
        <family val="2"/>
      </rPr>
      <t>W</t>
    </r>
  </si>
  <si>
    <r>
      <t>L</t>
    </r>
    <r>
      <rPr>
        <vertAlign val="subscript"/>
        <sz val="10"/>
        <rFont val="Arial"/>
        <family val="2"/>
      </rPr>
      <t>S</t>
    </r>
  </si>
  <si>
    <r>
      <t>L</t>
    </r>
    <r>
      <rPr>
        <vertAlign val="subscript"/>
        <sz val="10"/>
        <rFont val="Arial"/>
        <family val="2"/>
      </rPr>
      <t>T</t>
    </r>
  </si>
  <si>
    <t>220-2</t>
  </si>
  <si>
    <t>220-1</t>
  </si>
  <si>
    <t>100-2</t>
  </si>
  <si>
    <t>100-1</t>
  </si>
  <si>
    <t>Tank</t>
  </si>
  <si>
    <t>PF</t>
  </si>
  <si>
    <t>MDO</t>
  </si>
  <si>
    <t>WLE</t>
  </si>
  <si>
    <t>IT</t>
  </si>
  <si>
    <t>CT</t>
  </si>
  <si>
    <r>
      <t>P</t>
    </r>
    <r>
      <rPr>
        <vertAlign val="subscript"/>
        <sz val="10"/>
        <rFont val="Arial"/>
        <family val="2"/>
      </rPr>
      <t>VX</t>
    </r>
  </si>
  <si>
    <r>
      <t>P</t>
    </r>
    <r>
      <rPr>
        <vertAlign val="subscript"/>
        <sz val="10"/>
        <rFont val="Arial"/>
        <family val="2"/>
      </rPr>
      <t>VN</t>
    </r>
  </si>
  <si>
    <r>
      <t>T</t>
    </r>
    <r>
      <rPr>
        <vertAlign val="subscript"/>
        <sz val="10"/>
        <rFont val="Arial"/>
        <family val="2"/>
      </rPr>
      <t>MA</t>
    </r>
  </si>
  <si>
    <r>
      <t>T</t>
    </r>
    <r>
      <rPr>
        <vertAlign val="subscript"/>
        <sz val="10"/>
        <rFont val="Arial"/>
        <family val="2"/>
      </rPr>
      <t>MI</t>
    </r>
  </si>
  <si>
    <t>Days</t>
  </si>
  <si>
    <t>Total</t>
  </si>
  <si>
    <t>Name</t>
  </si>
  <si>
    <t>Number</t>
  </si>
  <si>
    <t>JAIL</t>
  </si>
  <si>
    <t>TANK</t>
  </si>
  <si>
    <t>AF</t>
  </si>
  <si>
    <t>.</t>
  </si>
  <si>
    <t>TOTAL</t>
  </si>
  <si>
    <t>TK</t>
  </si>
  <si>
    <t>Vent Type</t>
  </si>
  <si>
    <t>Setting</t>
  </si>
  <si>
    <t>Open GN</t>
  </si>
  <si>
    <t>Check Valves</t>
  </si>
  <si>
    <t>Notes</t>
  </si>
  <si>
    <t>Cons. Vent</t>
  </si>
  <si>
    <t>1.3" WC</t>
  </si>
  <si>
    <t>UO</t>
  </si>
  <si>
    <t>Added 2019 - Previously Stored Process Water</t>
  </si>
  <si>
    <t>Added 2019 - New Tanks</t>
  </si>
  <si>
    <t>0.5 psi</t>
  </si>
  <si>
    <t>Routed to Carbon</t>
  </si>
  <si>
    <t>CAO VOC Emission Rate (lb/yr)</t>
  </si>
  <si>
    <t>CAO VOC Emission Rate (lb/day)</t>
  </si>
  <si>
    <t>Comment for CAO</t>
  </si>
  <si>
    <t>1.3 inWC = 0.0469 psi, delta PB = ~0.1 psi, assume 90% RE by Carbon</t>
  </si>
  <si>
    <t>Carbon DRE</t>
  </si>
  <si>
    <t>Tank ID</t>
  </si>
  <si>
    <t>SO</t>
  </si>
  <si>
    <t>from short-term calcs</t>
  </si>
  <si>
    <t>Uncontrolled VOC Losses (lbs)</t>
  </si>
  <si>
    <t>carbon</t>
  </si>
  <si>
    <t>EG</t>
  </si>
  <si>
    <t>NewAF</t>
  </si>
  <si>
    <t>WWF</t>
  </si>
  <si>
    <t>VOC</t>
  </si>
  <si>
    <t>VOC %</t>
  </si>
  <si>
    <t>Incl.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</si>
</sst>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7">
    <font>
      <sz val="10"/>
      <name val="Arial"/>
    </font>
    <font>
      <sz val="10"/>
      <name val="Arial"/>
      <family val="2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sz val="10"/>
      <name val="Arial"/>
      <family val="1"/>
      <charset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4" xfId="0" applyFont="1" applyBorder="1"/>
    <xf numFmtId="0" fontId="1" fillId="0" borderId="5" xfId="0" applyFont="1" applyBorder="1"/>
    <xf numFmtId="164" fontId="0" fillId="0" borderId="5" xfId="0" applyNumberFormat="1" applyBorder="1"/>
    <xf numFmtId="164" fontId="0" fillId="0" borderId="6" xfId="0" applyNumberFormat="1" applyBorder="1"/>
    <xf numFmtId="0" fontId="1" fillId="0" borderId="11" xfId="0" applyFont="1" applyBorder="1"/>
    <xf numFmtId="0" fontId="1" fillId="0" borderId="12" xfId="0" applyFont="1" applyBorder="1"/>
    <xf numFmtId="164" fontId="0" fillId="0" borderId="12" xfId="0" applyNumberFormat="1" applyBorder="1"/>
    <xf numFmtId="164" fontId="0" fillId="0" borderId="13" xfId="0" applyNumberFormat="1" applyBorder="1"/>
    <xf numFmtId="0" fontId="0" fillId="0" borderId="10" xfId="0" applyBorder="1"/>
    <xf numFmtId="164" fontId="0" fillId="0" borderId="15" xfId="0" applyNumberFormat="1" applyBorder="1"/>
    <xf numFmtId="0" fontId="0" fillId="0" borderId="16" xfId="0" applyBorder="1"/>
    <xf numFmtId="0" fontId="0" fillId="0" borderId="17" xfId="0" applyBorder="1"/>
    <xf numFmtId="164" fontId="0" fillId="0" borderId="18" xfId="0" applyNumberFormat="1" applyBorder="1"/>
    <xf numFmtId="0" fontId="1" fillId="0" borderId="19" xfId="0" applyFont="1" applyBorder="1"/>
    <xf numFmtId="0" fontId="1" fillId="0" borderId="20" xfId="0" applyFont="1" applyBorder="1"/>
    <xf numFmtId="164" fontId="0" fillId="0" borderId="20" xfId="0" applyNumberFormat="1" applyBorder="1"/>
    <xf numFmtId="164" fontId="0" fillId="0" borderId="21" xfId="0" applyNumberForma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1" fillId="0" borderId="14" xfId="0" applyFont="1" applyBorder="1"/>
    <xf numFmtId="0" fontId="1" fillId="0" borderId="5" xfId="0" applyFont="1" applyBorder="1" applyAlignment="1">
      <alignment horizontal="right"/>
    </xf>
    <xf numFmtId="0" fontId="5" fillId="0" borderId="22" xfId="0" applyFont="1" applyBorder="1"/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right" wrapText="1"/>
    </xf>
    <xf numFmtId="9" fontId="0" fillId="0" borderId="0" xfId="1" applyFont="1"/>
    <xf numFmtId="164" fontId="0" fillId="0" borderId="10" xfId="0" applyNumberFormat="1" applyBorder="1"/>
    <xf numFmtId="164" fontId="1" fillId="0" borderId="10" xfId="0" applyNumberFormat="1" applyFont="1" applyBorder="1"/>
    <xf numFmtId="2" fontId="0" fillId="0" borderId="0" xfId="0" applyNumberFormat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5" xfId="0" applyFont="1" applyFill="1" applyBorder="1" applyAlignment="1">
      <alignment horizontal="right"/>
    </xf>
    <xf numFmtId="164" fontId="0" fillId="3" borderId="6" xfId="0" applyNumberFormat="1" applyFill="1" applyBorder="1"/>
    <xf numFmtId="164" fontId="0" fillId="3" borderId="0" xfId="0" applyNumberFormat="1" applyFill="1"/>
    <xf numFmtId="2" fontId="0" fillId="3" borderId="0" xfId="0" applyNumberFormat="1" applyFill="1"/>
    <xf numFmtId="165" fontId="0" fillId="0" borderId="0" xfId="0" applyNumberFormat="1"/>
    <xf numFmtId="165" fontId="0" fillId="0" borderId="5" xfId="0" applyNumberFormat="1" applyBorder="1"/>
    <xf numFmtId="0" fontId="1" fillId="4" borderId="4" xfId="0" applyFont="1" applyFill="1" applyBorder="1"/>
    <xf numFmtId="0" fontId="1" fillId="4" borderId="5" xfId="0" applyFont="1" applyFill="1" applyBorder="1" applyAlignment="1">
      <alignment horizontal="right"/>
    </xf>
    <xf numFmtId="2" fontId="0" fillId="4" borderId="6" xfId="0" applyNumberFormat="1" applyFill="1" applyBorder="1"/>
    <xf numFmtId="2" fontId="0" fillId="4" borderId="0" xfId="0" applyNumberFormat="1" applyFill="1"/>
    <xf numFmtId="10" fontId="0" fillId="0" borderId="0" xfId="0" applyNumberFormat="1"/>
    <xf numFmtId="166" fontId="0" fillId="2" borderId="0" xfId="0" applyNumberFormat="1" applyFill="1"/>
    <xf numFmtId="2" fontId="0" fillId="2" borderId="0" xfId="0" applyNumberFormat="1" applyFill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49"/>
  <sheetViews>
    <sheetView tabSelected="1" view="pageBreakPreview" zoomScale="60" zoomScaleNormal="100" workbookViewId="0">
      <selection activeCell="AE7" sqref="AE7"/>
    </sheetView>
  </sheetViews>
  <sheetFormatPr defaultColWidth="8.77734375" defaultRowHeight="13.2"/>
  <cols>
    <col min="1" max="1" width="6.6640625" customWidth="1"/>
    <col min="2" max="2" width="7.77734375" bestFit="1" customWidth="1"/>
    <col min="3" max="15" width="9.77734375" customWidth="1"/>
    <col min="16" max="16" width="12" hidden="1" customWidth="1"/>
    <col min="17" max="17" width="8.77734375" hidden="1" customWidth="1"/>
    <col min="18" max="18" width="40.33203125" hidden="1" customWidth="1"/>
    <col min="19" max="19" width="56.44140625" hidden="1" customWidth="1"/>
    <col min="20" max="20" width="10.109375" customWidth="1"/>
    <col min="21" max="21" width="12.77734375" customWidth="1"/>
    <col min="22" max="22" width="12.6640625" customWidth="1"/>
    <col min="23" max="23" width="4.6640625" customWidth="1"/>
    <col min="24" max="24" width="7" customWidth="1"/>
    <col min="25" max="25" width="6" customWidth="1"/>
  </cols>
  <sheetData>
    <row r="1" spans="1:25" ht="52.05" customHeight="1" thickTop="1">
      <c r="A1" s="53" t="s">
        <v>47</v>
      </c>
      <c r="B1" s="54"/>
      <c r="C1" s="54" t="s">
        <v>87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S1" s="31" t="s">
        <v>81</v>
      </c>
      <c r="T1" s="31" t="s">
        <v>84</v>
      </c>
      <c r="U1" s="31" t="s">
        <v>79</v>
      </c>
      <c r="V1" s="31" t="s">
        <v>80</v>
      </c>
      <c r="X1" s="33" t="s">
        <v>83</v>
      </c>
    </row>
    <row r="2" spans="1:25" ht="13.8" thickBot="1">
      <c r="A2" s="24" t="s">
        <v>59</v>
      </c>
      <c r="B2" s="25" t="s">
        <v>60</v>
      </c>
      <c r="C2" s="25" t="s">
        <v>11</v>
      </c>
      <c r="D2" s="25" t="s">
        <v>10</v>
      </c>
      <c r="E2" s="25" t="s">
        <v>9</v>
      </c>
      <c r="F2" s="25" t="s">
        <v>8</v>
      </c>
      <c r="G2" s="25" t="s">
        <v>7</v>
      </c>
      <c r="H2" s="25" t="s">
        <v>6</v>
      </c>
      <c r="I2" s="25" t="s">
        <v>5</v>
      </c>
      <c r="J2" s="25" t="s">
        <v>4</v>
      </c>
      <c r="K2" s="25" t="s">
        <v>3</v>
      </c>
      <c r="L2" s="25" t="s">
        <v>2</v>
      </c>
      <c r="M2" s="25" t="s">
        <v>1</v>
      </c>
      <c r="N2" s="25" t="s">
        <v>0</v>
      </c>
      <c r="O2" s="26" t="s">
        <v>58</v>
      </c>
      <c r="P2" s="29" t="s">
        <v>67</v>
      </c>
      <c r="Q2" s="30" t="s">
        <v>68</v>
      </c>
      <c r="R2" s="30" t="s">
        <v>71</v>
      </c>
      <c r="X2" s="34">
        <v>0.9</v>
      </c>
    </row>
    <row r="3" spans="1:25" ht="13.8" thickTop="1">
      <c r="A3" s="20" t="str">
        <f>'JAIL 1'!$A$1</f>
        <v>JAIL</v>
      </c>
      <c r="B3" s="21">
        <f>'JAIL 1'!$B$1</f>
        <v>1</v>
      </c>
      <c r="C3" s="22">
        <f>'JAIL 1'!$B$5</f>
        <v>3.8939971428122315</v>
      </c>
      <c r="D3" s="22">
        <f>'JAIL 1'!$C$5</f>
        <v>4.3228638151925862</v>
      </c>
      <c r="E3" s="22">
        <f>'JAIL 1'!$D$5</f>
        <v>5.0459357654173775</v>
      </c>
      <c r="F3" s="22">
        <f>'JAIL 1'!$E$5</f>
        <v>5.5985097904207137</v>
      </c>
      <c r="G3" s="22">
        <f>'JAIL 1'!$F$5</f>
        <v>6.1841740439547666</v>
      </c>
      <c r="H3" s="22">
        <f>'JAIL 1'!$G$5</f>
        <v>6.2073711356581871</v>
      </c>
      <c r="I3" s="22">
        <f>'JAIL 1'!$H$5</f>
        <v>6.73458084514135</v>
      </c>
      <c r="J3" s="22">
        <f>'JAIL 1'!$I$5</f>
        <v>6.2184095175396266</v>
      </c>
      <c r="K3" s="22">
        <f>'JAIL 1'!$J$5</f>
        <v>5.5329653150148612</v>
      </c>
      <c r="L3" s="22">
        <f>'JAIL 1'!$K$5</f>
        <v>4.7766615161268229</v>
      </c>
      <c r="M3" s="22">
        <f>'JAIL 1'!$L$5</f>
        <v>4.0729046079222133</v>
      </c>
      <c r="N3" s="22">
        <f>'JAIL 1'!$M$5</f>
        <v>3.848998087943988</v>
      </c>
      <c r="O3" s="23">
        <f>SUM(C3:N3)</f>
        <v>62.437371583144724</v>
      </c>
      <c r="P3" t="s">
        <v>69</v>
      </c>
      <c r="T3" t="str">
        <f>_xlfn.CONCAT(A3,B3)</f>
        <v>JAIL1</v>
      </c>
      <c r="U3" s="32">
        <f>O3</f>
        <v>62.437371583144724</v>
      </c>
      <c r="V3" s="37">
        <v>13.508583121868488</v>
      </c>
      <c r="Y3" s="5"/>
    </row>
    <row r="4" spans="1:25">
      <c r="A4" s="7" t="str">
        <f>'JAIL 2'!$A$1</f>
        <v>JAIL</v>
      </c>
      <c r="B4" s="8">
        <f>'JAIL 2'!$B$1</f>
        <v>2</v>
      </c>
      <c r="C4" s="9">
        <f>'JAIL 2'!$B$5</f>
        <v>3.8939971428122315</v>
      </c>
      <c r="D4" s="9">
        <f>'JAIL 2'!$C$5</f>
        <v>4.3228638151925862</v>
      </c>
      <c r="E4" s="9">
        <f>'JAIL 2'!$D$5</f>
        <v>5.0459357654173775</v>
      </c>
      <c r="F4" s="9">
        <f>'JAIL 2'!$E$5</f>
        <v>5.5985097904207137</v>
      </c>
      <c r="G4" s="9">
        <f>'JAIL 2'!$F$5</f>
        <v>6.1841740439547666</v>
      </c>
      <c r="H4" s="9">
        <f>'JAIL 2'!$G$5</f>
        <v>6.2073711356581871</v>
      </c>
      <c r="I4" s="9">
        <f>'JAIL 2'!$H$5</f>
        <v>6.73458084514135</v>
      </c>
      <c r="J4" s="9">
        <f>'JAIL 2'!$I$5</f>
        <v>6.2184095175396266</v>
      </c>
      <c r="K4" s="9">
        <f>'JAIL 2'!$J$5</f>
        <v>5.5329653150148612</v>
      </c>
      <c r="L4" s="9">
        <f>'JAIL 2'!$K$5</f>
        <v>4.7766615161268229</v>
      </c>
      <c r="M4" s="9">
        <f>'JAIL 2'!$L$5</f>
        <v>4.0729046079222133</v>
      </c>
      <c r="N4" s="9">
        <f>'JAIL 2'!$M$5</f>
        <v>3.848998087943988</v>
      </c>
      <c r="O4" s="10">
        <f t="shared" ref="O4:O46" si="0">SUM(C4:N4)</f>
        <v>62.437371583144724</v>
      </c>
      <c r="P4" t="s">
        <v>69</v>
      </c>
      <c r="T4" t="str">
        <f t="shared" ref="T4:T46" si="1">_xlfn.CONCAT(A4,B4)</f>
        <v>JAIL2</v>
      </c>
      <c r="U4" s="32">
        <f t="shared" ref="U4:U43" si="2">O4</f>
        <v>62.437371583144724</v>
      </c>
      <c r="V4" s="37">
        <v>13.508583121868488</v>
      </c>
      <c r="Y4" s="5"/>
    </row>
    <row r="5" spans="1:25">
      <c r="A5" s="7" t="str">
        <f>'JAIL 3'!$A$1</f>
        <v>JAIL</v>
      </c>
      <c r="B5" s="8">
        <f>'JAIL 3'!$B$1</f>
        <v>3</v>
      </c>
      <c r="C5" s="9">
        <f>'JAIL 3'!$B$5</f>
        <v>4.7257811828825655</v>
      </c>
      <c r="D5" s="9">
        <f>'JAIL 3'!$C$5</f>
        <v>5.2512360041601989</v>
      </c>
      <c r="E5" s="9">
        <f>'JAIL 3'!$D$5</f>
        <v>6.1371561906541343</v>
      </c>
      <c r="F5" s="9">
        <f>'JAIL 3'!$E$5</f>
        <v>6.8141793874887933</v>
      </c>
      <c r="G5" s="9">
        <f>'JAIL 3'!$F$5</f>
        <v>7.5317453012991926</v>
      </c>
      <c r="H5" s="9">
        <f>'JAIL 3'!$G$5</f>
        <v>7.5601667769236061</v>
      </c>
      <c r="I5" s="9">
        <f>'JAIL 3'!$H$5</f>
        <v>8.2061131782485841</v>
      </c>
      <c r="J5" s="9">
        <f>'JAIL 3'!$I$5</f>
        <v>7.5736911922075292</v>
      </c>
      <c r="K5" s="9">
        <f>'JAIL 3'!$J$5</f>
        <v>6.7338731691973113</v>
      </c>
      <c r="L5" s="9">
        <f>'JAIL 3'!$K$5</f>
        <v>5.8072367503061315</v>
      </c>
      <c r="M5" s="9">
        <f>'JAIL 3'!$L$5</f>
        <v>4.944981685413631</v>
      </c>
      <c r="N5" s="9">
        <f>'JAIL 3'!$M$5</f>
        <v>4.6706475671081851</v>
      </c>
      <c r="O5" s="10">
        <f t="shared" si="0"/>
        <v>75.956808385889872</v>
      </c>
      <c r="P5" t="s">
        <v>69</v>
      </c>
      <c r="T5" t="str">
        <f t="shared" si="1"/>
        <v>JAIL3</v>
      </c>
      <c r="U5" s="32">
        <f t="shared" si="2"/>
        <v>75.956808385889872</v>
      </c>
      <c r="V5" s="37">
        <v>16.345190181725155</v>
      </c>
      <c r="Y5" s="5"/>
    </row>
    <row r="6" spans="1:25">
      <c r="A6" s="7" t="str">
        <f>'JAIL 4'!$A$1</f>
        <v>JAIL</v>
      </c>
      <c r="B6" s="8">
        <f>'JAIL 4'!$B$1</f>
        <v>4</v>
      </c>
      <c r="C6" s="9">
        <f>'JAIL 4'!$B$5</f>
        <v>4.7257811828825655</v>
      </c>
      <c r="D6" s="9">
        <f>'JAIL 4'!$C$5</f>
        <v>5.2512360041601989</v>
      </c>
      <c r="E6" s="9">
        <f>'JAIL 4'!$D$5</f>
        <v>6.1371561906541343</v>
      </c>
      <c r="F6" s="9">
        <f>'JAIL 4'!$E$5</f>
        <v>6.8141793874887933</v>
      </c>
      <c r="G6" s="9">
        <f>'JAIL 4'!$F$5</f>
        <v>7.5317453012991926</v>
      </c>
      <c r="H6" s="9">
        <f>'JAIL 4'!$G$5</f>
        <v>7.5601667769236061</v>
      </c>
      <c r="I6" s="9">
        <f>'JAIL 4'!$H$5</f>
        <v>8.2061131782485841</v>
      </c>
      <c r="J6" s="9">
        <f>'JAIL 4'!$I$5</f>
        <v>7.5736911922075292</v>
      </c>
      <c r="K6" s="9">
        <f>'JAIL 4'!$J$5</f>
        <v>6.7338731691973113</v>
      </c>
      <c r="L6" s="9">
        <f>'JAIL 4'!$K$5</f>
        <v>5.8072367503061315</v>
      </c>
      <c r="M6" s="9">
        <f>'JAIL 4'!$L$5</f>
        <v>4.944981685413631</v>
      </c>
      <c r="N6" s="9">
        <f>'JAIL 4'!$M$5</f>
        <v>4.6706475671081851</v>
      </c>
      <c r="O6" s="10">
        <f t="shared" si="0"/>
        <v>75.956808385889872</v>
      </c>
      <c r="P6" t="s">
        <v>69</v>
      </c>
      <c r="T6" t="str">
        <f t="shared" si="1"/>
        <v>JAIL4</v>
      </c>
      <c r="U6" s="32">
        <f t="shared" si="2"/>
        <v>75.956808385889872</v>
      </c>
      <c r="V6" s="37">
        <v>16.345190181725155</v>
      </c>
      <c r="Y6" s="5"/>
    </row>
    <row r="7" spans="1:25">
      <c r="A7" s="7" t="str">
        <f>'JAIL 7'!$A$1</f>
        <v>JAIL</v>
      </c>
      <c r="B7" s="8">
        <f>'JAIL 7'!$B$1</f>
        <v>7</v>
      </c>
      <c r="C7" s="9">
        <f>'JAIL 7'!$B$5</f>
        <v>3.8939971428122315</v>
      </c>
      <c r="D7" s="9">
        <f>'JAIL 7'!$C$5</f>
        <v>4.3228638151925862</v>
      </c>
      <c r="E7" s="9">
        <f>'JAIL 7'!$D$5</f>
        <v>5.0459357654173775</v>
      </c>
      <c r="F7" s="9">
        <f>'JAIL 7'!$E$5</f>
        <v>5.5985097904207137</v>
      </c>
      <c r="G7" s="9">
        <f>'JAIL 7'!$F$5</f>
        <v>6.1841740439547666</v>
      </c>
      <c r="H7" s="9">
        <f>'JAIL 7'!$G$5</f>
        <v>6.2073711356581871</v>
      </c>
      <c r="I7" s="9">
        <f>'JAIL 7'!$H$5</f>
        <v>6.73458084514135</v>
      </c>
      <c r="J7" s="9">
        <f>'JAIL 7'!$I$5</f>
        <v>6.2184095175396266</v>
      </c>
      <c r="K7" s="9">
        <f>'JAIL 7'!$J$5</f>
        <v>5.5329653150148612</v>
      </c>
      <c r="L7" s="9">
        <f>'JAIL 7'!$K$5</f>
        <v>4.7766615161268229</v>
      </c>
      <c r="M7" s="9">
        <f>'JAIL 7'!$L$5</f>
        <v>4.0729046079222133</v>
      </c>
      <c r="N7" s="9">
        <f>'JAIL 7'!$M$5</f>
        <v>3.848998087943988</v>
      </c>
      <c r="O7" s="10">
        <f t="shared" si="0"/>
        <v>62.437371583144724</v>
      </c>
      <c r="P7" t="s">
        <v>69</v>
      </c>
      <c r="T7" t="str">
        <f t="shared" si="1"/>
        <v>JAIL7</v>
      </c>
      <c r="U7" s="32">
        <f t="shared" si="2"/>
        <v>62.437371583144724</v>
      </c>
      <c r="V7" s="37">
        <v>13.508583121868488</v>
      </c>
      <c r="Y7" s="5"/>
    </row>
    <row r="8" spans="1:25">
      <c r="A8" s="7" t="str">
        <f>'JAIL 8'!$A$1</f>
        <v>JAIL</v>
      </c>
      <c r="B8" s="8">
        <f>'JAIL 8'!$B$1</f>
        <v>8</v>
      </c>
      <c r="C8" s="9">
        <f>'JAIL 8'!$B$5</f>
        <v>3.8939971428122315</v>
      </c>
      <c r="D8" s="9">
        <f>'JAIL 8'!$C$5</f>
        <v>4.3228638151925862</v>
      </c>
      <c r="E8" s="9">
        <f>'JAIL 8'!$D$5</f>
        <v>5.0459357654173775</v>
      </c>
      <c r="F8" s="9">
        <f>'JAIL 8'!$E$5</f>
        <v>5.5985097904207137</v>
      </c>
      <c r="G8" s="9">
        <f>'JAIL 8'!$F$5</f>
        <v>6.1841740439547666</v>
      </c>
      <c r="H8" s="9">
        <f>'JAIL 8'!$G$5</f>
        <v>6.2073711356581871</v>
      </c>
      <c r="I8" s="9">
        <f>'JAIL 8'!$H$5</f>
        <v>6.73458084514135</v>
      </c>
      <c r="J8" s="9">
        <f>'JAIL 8'!$I$5</f>
        <v>6.2184095175396266</v>
      </c>
      <c r="K8" s="9">
        <f>'JAIL 8'!$J$5</f>
        <v>5.5329653150148612</v>
      </c>
      <c r="L8" s="9">
        <f>'JAIL 8'!$K$5</f>
        <v>4.7766615161268229</v>
      </c>
      <c r="M8" s="9">
        <f>'JAIL 8'!$L$5</f>
        <v>4.0729046079222133</v>
      </c>
      <c r="N8" s="9">
        <f>'JAIL 8'!$M$5</f>
        <v>3.848998087943988</v>
      </c>
      <c r="O8" s="10">
        <f t="shared" si="0"/>
        <v>62.437371583144724</v>
      </c>
      <c r="P8" t="s">
        <v>69</v>
      </c>
      <c r="T8" t="str">
        <f t="shared" si="1"/>
        <v>JAIL8</v>
      </c>
      <c r="U8" s="32">
        <f t="shared" si="2"/>
        <v>62.437371583144724</v>
      </c>
      <c r="V8" s="37">
        <v>13.508583121868488</v>
      </c>
      <c r="Y8" s="5"/>
    </row>
    <row r="9" spans="1:25">
      <c r="A9" s="7" t="str">
        <f>'JAIL 9'!$A$1</f>
        <v>JAIL</v>
      </c>
      <c r="B9" s="8">
        <f>'JAIL 9'!$B$1</f>
        <v>9</v>
      </c>
      <c r="C9" s="9">
        <f>'JAIL 9'!$B$5</f>
        <v>3.8939971428122315</v>
      </c>
      <c r="D9" s="9">
        <f>'JAIL 9'!$C$5</f>
        <v>4.3228638151925862</v>
      </c>
      <c r="E9" s="9">
        <f>'JAIL 9'!$D$5</f>
        <v>5.0459357654173775</v>
      </c>
      <c r="F9" s="9">
        <f>'JAIL 9'!$E$5</f>
        <v>5.5985097904207137</v>
      </c>
      <c r="G9" s="9">
        <f>'JAIL 9'!$F$5</f>
        <v>6.1841740439547666</v>
      </c>
      <c r="H9" s="9">
        <f>'JAIL 9'!$G$5</f>
        <v>6.2073711356581871</v>
      </c>
      <c r="I9" s="9">
        <f>'JAIL 9'!$H$5</f>
        <v>6.73458084514135</v>
      </c>
      <c r="J9" s="9">
        <f>'JAIL 9'!$I$5</f>
        <v>6.2184095175396266</v>
      </c>
      <c r="K9" s="9">
        <f>'JAIL 9'!$J$5</f>
        <v>5.5329653150148612</v>
      </c>
      <c r="L9" s="9">
        <f>'JAIL 9'!$K$5</f>
        <v>4.7766615161268229</v>
      </c>
      <c r="M9" s="9">
        <f>'JAIL 9'!$L$5</f>
        <v>4.0729046079222133</v>
      </c>
      <c r="N9" s="9">
        <f>'JAIL 9'!$M$5</f>
        <v>3.848998087943988</v>
      </c>
      <c r="O9" s="10">
        <f t="shared" si="0"/>
        <v>62.437371583144724</v>
      </c>
      <c r="P9" t="s">
        <v>69</v>
      </c>
      <c r="T9" t="str">
        <f t="shared" si="1"/>
        <v>JAIL9</v>
      </c>
      <c r="U9" s="32">
        <f t="shared" si="2"/>
        <v>62.437371583144724</v>
      </c>
      <c r="V9" s="37">
        <v>13.508583121868488</v>
      </c>
      <c r="Y9" s="5"/>
    </row>
    <row r="10" spans="1:25">
      <c r="A10" s="7" t="str">
        <f>'CT 1'!$A$1</f>
        <v>CT</v>
      </c>
      <c r="B10" s="8">
        <f>'CT 1'!$B$1</f>
        <v>1</v>
      </c>
      <c r="C10" s="9">
        <f>'CT 1'!$B$5</f>
        <v>3.9645897963730388</v>
      </c>
      <c r="D10" s="9">
        <f>'CT 1'!$C$5</f>
        <v>4.8497201236028245</v>
      </c>
      <c r="E10" s="9">
        <f>'CT 1'!$D$5</f>
        <v>5.9665514369112795</v>
      </c>
      <c r="F10" s="9">
        <f>'CT 1'!$E$5</f>
        <v>7.0148845801704161</v>
      </c>
      <c r="G10" s="9">
        <f>'CT 1'!$F$5</f>
        <v>8.0142342276630405</v>
      </c>
      <c r="H10" s="9">
        <f>'CT 1'!$G$5</f>
        <v>8.1317347862629745</v>
      </c>
      <c r="I10" s="9">
        <f>'CT 1'!$H$5</f>
        <v>9.0247354324308002</v>
      </c>
      <c r="J10" s="9">
        <f>'CT 1'!$I$5</f>
        <v>8.1122368433843466</v>
      </c>
      <c r="K10" s="9">
        <f>'CT 1'!$J$5</f>
        <v>6.9411528586729592</v>
      </c>
      <c r="L10" s="9">
        <f>'CT 1'!$K$5</f>
        <v>5.5137422611970432</v>
      </c>
      <c r="M10" s="9">
        <f>'CT 1'!$L$5</f>
        <v>4.2986869225460289</v>
      </c>
      <c r="N10" s="9">
        <f>'CT 1'!$M$5</f>
        <v>3.8211733785568391</v>
      </c>
      <c r="O10" s="10">
        <f t="shared" si="0"/>
        <v>75.653442647771584</v>
      </c>
      <c r="P10" t="s">
        <v>70</v>
      </c>
      <c r="Q10" s="1" t="s">
        <v>77</v>
      </c>
      <c r="T10" t="str">
        <f t="shared" si="1"/>
        <v>CT1</v>
      </c>
      <c r="U10" s="32">
        <f t="shared" si="2"/>
        <v>75.653442647771584</v>
      </c>
      <c r="V10" s="37">
        <v>21.275675912923369</v>
      </c>
      <c r="Y10" s="5"/>
    </row>
    <row r="11" spans="1:25">
      <c r="A11" s="7" t="str">
        <f>'CT 2'!$A$1</f>
        <v>CT</v>
      </c>
      <c r="B11" s="8">
        <f>'CT 2'!$B$1</f>
        <v>2</v>
      </c>
      <c r="C11" s="9">
        <f>'CT 2'!$B$5</f>
        <v>3.9645897963730388</v>
      </c>
      <c r="D11" s="9">
        <f>'CT 2'!$C$5</f>
        <v>4.8497201236028245</v>
      </c>
      <c r="E11" s="9">
        <f>'CT 2'!$D$5</f>
        <v>5.9665514369112795</v>
      </c>
      <c r="F11" s="9">
        <f>'CT 2'!$E$5</f>
        <v>7.0148845801704161</v>
      </c>
      <c r="G11" s="9">
        <f>'CT 2'!$F$5</f>
        <v>8.0142342276630405</v>
      </c>
      <c r="H11" s="9">
        <f>'CT 2'!$G$5</f>
        <v>8.1317347862629745</v>
      </c>
      <c r="I11" s="9">
        <f>'CT 2'!$H$5</f>
        <v>9.0247354324308002</v>
      </c>
      <c r="J11" s="9">
        <f>'CT 2'!$I$5</f>
        <v>8.1122368433843466</v>
      </c>
      <c r="K11" s="9">
        <f>'CT 2'!$J$5</f>
        <v>6.9411528586729592</v>
      </c>
      <c r="L11" s="9">
        <f>'CT 2'!$K$5</f>
        <v>5.5137422611970432</v>
      </c>
      <c r="M11" s="9">
        <f>'CT 2'!$L$5</f>
        <v>4.2986869225460289</v>
      </c>
      <c r="N11" s="9">
        <f>'CT 2'!$M$5</f>
        <v>3.8211733785568391</v>
      </c>
      <c r="O11" s="10">
        <f t="shared" si="0"/>
        <v>75.653442647771584</v>
      </c>
      <c r="P11" t="s">
        <v>70</v>
      </c>
      <c r="Q11" s="1" t="s">
        <v>77</v>
      </c>
      <c r="T11" t="str">
        <f t="shared" si="1"/>
        <v>CT2</v>
      </c>
      <c r="U11" s="32">
        <f t="shared" si="2"/>
        <v>75.653442647771584</v>
      </c>
      <c r="V11" s="37">
        <v>21.275675912923369</v>
      </c>
      <c r="Y11" s="5"/>
    </row>
    <row r="12" spans="1:25">
      <c r="A12" s="7" t="str">
        <f>'CT 3'!$A$1</f>
        <v>CT</v>
      </c>
      <c r="B12" s="8">
        <f>'CT 3'!$B$1</f>
        <v>3</v>
      </c>
      <c r="C12" s="9">
        <f>'CT 3'!$B$5</f>
        <v>4.1986773232830599</v>
      </c>
      <c r="D12" s="9">
        <f>'CT 3'!$C$5</f>
        <v>5.1759121928588536</v>
      </c>
      <c r="E12" s="9">
        <f>'CT 3'!$D$5</f>
        <v>6.4089582983006972</v>
      </c>
      <c r="F12" s="9">
        <f>'CT 3'!$E$5</f>
        <v>7.5663784781414769</v>
      </c>
      <c r="G12" s="9">
        <f>'CT 3'!$F$5</f>
        <v>8.6697180569406314</v>
      </c>
      <c r="H12" s="9">
        <f>'CT 3'!$G$5</f>
        <v>8.7994454423052986</v>
      </c>
      <c r="I12" s="9">
        <f>'CT 3'!$H$5</f>
        <v>9.7853695973618038</v>
      </c>
      <c r="J12" s="9">
        <f>'CT 3'!$I$5</f>
        <v>8.7779185901798868</v>
      </c>
      <c r="K12" s="9">
        <f>'CT 3'!$J$5</f>
        <v>7.484974410260679</v>
      </c>
      <c r="L12" s="9">
        <f>'CT 3'!$K$5</f>
        <v>5.9090308840443919</v>
      </c>
      <c r="M12" s="9">
        <f>'CT 3'!$L$5</f>
        <v>4.5675397963870346</v>
      </c>
      <c r="N12" s="9">
        <f>'CT 3'!$M$5</f>
        <v>4.0403373364493955</v>
      </c>
      <c r="O12" s="10">
        <f t="shared" si="0"/>
        <v>81.384260406513221</v>
      </c>
      <c r="P12" t="s">
        <v>70</v>
      </c>
      <c r="Q12" s="1" t="s">
        <v>77</v>
      </c>
      <c r="T12" t="str">
        <f t="shared" si="1"/>
        <v>CT3</v>
      </c>
      <c r="U12" s="32">
        <f t="shared" si="2"/>
        <v>81.384260406513221</v>
      </c>
      <c r="V12" s="37">
        <v>21.583368048473933</v>
      </c>
      <c r="Y12" s="5"/>
    </row>
    <row r="13" spans="1:25">
      <c r="A13" s="7" t="str">
        <f>'CT 4'!$A$1</f>
        <v>CT</v>
      </c>
      <c r="B13" s="8">
        <f>'CT 4'!$B$1</f>
        <v>4</v>
      </c>
      <c r="C13" s="9">
        <f>'CT 4'!$B$5</f>
        <v>4.2404003071125773</v>
      </c>
      <c r="D13" s="9">
        <f>'CT 4'!$C$5</f>
        <v>5.1255306343423612</v>
      </c>
      <c r="E13" s="9">
        <f>'CT 4'!$D$5</f>
        <v>6.2423619476508172</v>
      </c>
      <c r="F13" s="9">
        <f>'CT 4'!$E$5</f>
        <v>7.2906950909099537</v>
      </c>
      <c r="G13" s="9">
        <f>'CT 4'!$F$5</f>
        <v>8.2900447384025782</v>
      </c>
      <c r="H13" s="9">
        <f>'CT 4'!$G$5</f>
        <v>8.4075452970025122</v>
      </c>
      <c r="I13" s="9">
        <f>'CT 4'!$H$5</f>
        <v>9.3005459431703379</v>
      </c>
      <c r="J13" s="9">
        <f>'CT 4'!$I$5</f>
        <v>8.3880473541238842</v>
      </c>
      <c r="K13" s="9">
        <f>'CT 4'!$J$5</f>
        <v>7.2169633694124968</v>
      </c>
      <c r="L13" s="9">
        <f>'CT 4'!$K$5</f>
        <v>5.7895527719365809</v>
      </c>
      <c r="M13" s="9">
        <f>'CT 4'!$L$5</f>
        <v>4.5744974332855666</v>
      </c>
      <c r="N13" s="9">
        <f>'CT 4'!$M$5</f>
        <v>4.0969838892963768</v>
      </c>
      <c r="O13" s="10">
        <f t="shared" si="0"/>
        <v>78.963168776646057</v>
      </c>
      <c r="P13" t="s">
        <v>70</v>
      </c>
      <c r="Q13" s="1" t="s">
        <v>77</v>
      </c>
      <c r="T13" t="str">
        <f t="shared" si="1"/>
        <v>CT4</v>
      </c>
      <c r="U13" s="32">
        <f t="shared" si="2"/>
        <v>78.963168776646057</v>
      </c>
      <c r="V13" s="37">
        <v>22.45815700319616</v>
      </c>
      <c r="Y13" s="5"/>
    </row>
    <row r="14" spans="1:25">
      <c r="A14" s="38" t="s">
        <v>52</v>
      </c>
      <c r="B14" s="39">
        <v>5</v>
      </c>
      <c r="C14" s="9">
        <f>'CT 5'!$B$5</f>
        <v>4.2404003071125773</v>
      </c>
      <c r="D14" s="9">
        <f>'CT 5'!$C$5</f>
        <v>5.1255306343423612</v>
      </c>
      <c r="E14" s="9">
        <f>'CT 5'!$D$5</f>
        <v>6.2423619476508172</v>
      </c>
      <c r="F14" s="9">
        <f>'CT 5'!$E$5</f>
        <v>7.2906950909099537</v>
      </c>
      <c r="G14" s="9">
        <f>'CT 5'!$F$5</f>
        <v>8.2900447384025782</v>
      </c>
      <c r="H14" s="9">
        <f>'CT 5'!$G$5</f>
        <v>8.4075452970025122</v>
      </c>
      <c r="I14" s="9">
        <f>'CT 5'!$H$5</f>
        <v>9.3005459431703379</v>
      </c>
      <c r="J14" s="9">
        <f>'CT 5'!$I$5</f>
        <v>8.3880473541238842</v>
      </c>
      <c r="K14" s="9">
        <f>'CT 5'!$J$5</f>
        <v>7.2169633694124968</v>
      </c>
      <c r="L14" s="9">
        <f>'CT 5'!$K$5</f>
        <v>5.7895527719365809</v>
      </c>
      <c r="M14" s="9">
        <f>'CT 5'!$L$5</f>
        <v>4.5744974332855666</v>
      </c>
      <c r="N14" s="9">
        <f>'CT 5'!$M$5</f>
        <v>4.0969838892963768</v>
      </c>
      <c r="O14" s="41">
        <f t="shared" si="0"/>
        <v>78.963168776646057</v>
      </c>
      <c r="Q14" s="1"/>
      <c r="T14" t="str">
        <f t="shared" si="1"/>
        <v>CT5</v>
      </c>
      <c r="U14" s="42">
        <f t="shared" si="2"/>
        <v>78.963168776646057</v>
      </c>
      <c r="V14" s="43">
        <v>22.459279967194519</v>
      </c>
      <c r="Y14" s="5"/>
    </row>
    <row r="15" spans="1:25">
      <c r="A15" s="38" t="s">
        <v>52</v>
      </c>
      <c r="B15" s="39">
        <v>6</v>
      </c>
      <c r="C15" s="9">
        <f>'CT 6'!$B$5</f>
        <v>4.2404003071125773</v>
      </c>
      <c r="D15" s="9">
        <f>'CT 6'!$C$5</f>
        <v>5.1255306343423612</v>
      </c>
      <c r="E15" s="9">
        <f>'CT 6'!$D$5</f>
        <v>6.2423619476508172</v>
      </c>
      <c r="F15" s="9">
        <f>'CT 6'!$E$5</f>
        <v>7.2906950909099537</v>
      </c>
      <c r="G15" s="9">
        <f>'CT 6'!$F$5</f>
        <v>8.2900447384025782</v>
      </c>
      <c r="H15" s="9">
        <f>'CT 6'!$G$5</f>
        <v>8.4075452970025122</v>
      </c>
      <c r="I15" s="9">
        <f>'CT 6'!$H$5</f>
        <v>9.3005459431703379</v>
      </c>
      <c r="J15" s="9">
        <f>'CT 6'!$I$5</f>
        <v>8.3880473541238842</v>
      </c>
      <c r="K15" s="9">
        <f>'CT 6'!$J$5</f>
        <v>7.2169633694124968</v>
      </c>
      <c r="L15" s="9">
        <f>'CT 6'!$K$5</f>
        <v>5.7895527719365809</v>
      </c>
      <c r="M15" s="9">
        <f>'CT 6'!$L$5</f>
        <v>4.5744974332855666</v>
      </c>
      <c r="N15" s="9">
        <f>'CT 6'!$M$5</f>
        <v>4.0969838892963768</v>
      </c>
      <c r="O15" s="41">
        <f t="shared" si="0"/>
        <v>78.963168776646057</v>
      </c>
      <c r="Q15" s="1"/>
      <c r="T15" t="str">
        <f t="shared" si="1"/>
        <v>CT6</v>
      </c>
      <c r="U15" s="42">
        <f t="shared" si="2"/>
        <v>78.963168776646057</v>
      </c>
      <c r="V15" s="43">
        <v>22.459279967194519</v>
      </c>
      <c r="Y15" s="5"/>
    </row>
    <row r="16" spans="1:25">
      <c r="A16" s="7" t="str">
        <f>'Tank 12'!$A$1</f>
        <v>TANK</v>
      </c>
      <c r="B16" s="8">
        <f>'Tank 12'!$B$1</f>
        <v>12</v>
      </c>
      <c r="C16" s="9">
        <f>'Tank 12'!$B$5</f>
        <v>566.83863013041559</v>
      </c>
      <c r="D16" s="9">
        <f>'Tank 12'!$C$5</f>
        <v>577.64267825939191</v>
      </c>
      <c r="E16" s="9">
        <f>'Tank 12'!$D$5</f>
        <v>595.85837244607558</v>
      </c>
      <c r="F16" s="9">
        <f>'Tank 12'!$E$5</f>
        <v>609.7788674284028</v>
      </c>
      <c r="G16" s="9">
        <f>'Tank 12'!$F$5</f>
        <v>624.53297445071519</v>
      </c>
      <c r="H16" s="9">
        <f>'Tank 12'!$G$5</f>
        <v>625.1173576899746</v>
      </c>
      <c r="I16" s="9">
        <f>'Tank 12'!$H$5</f>
        <v>638.39887253398172</v>
      </c>
      <c r="J16" s="9">
        <f>'Tank 12'!$I$5</f>
        <v>625.39543760803201</v>
      </c>
      <c r="K16" s="9">
        <f>'Tank 12'!$J$5</f>
        <v>608.12766505601303</v>
      </c>
      <c r="L16" s="9">
        <f>'Tank 12'!$K$5</f>
        <v>589.07479112211365</v>
      </c>
      <c r="M16" s="9">
        <f>'Tank 12'!$L$5</f>
        <v>571.34568322678467</v>
      </c>
      <c r="N16" s="9">
        <f>'Tank 12'!$M$5</f>
        <v>565.70500985664489</v>
      </c>
      <c r="O16" s="10">
        <f t="shared" si="0"/>
        <v>7197.8163398085453</v>
      </c>
      <c r="P16" t="s">
        <v>69</v>
      </c>
      <c r="Q16" s="1"/>
      <c r="T16" t="str">
        <f t="shared" si="1"/>
        <v>TANK12</v>
      </c>
      <c r="U16" s="32">
        <f t="shared" si="2"/>
        <v>7197.8163398085453</v>
      </c>
      <c r="V16" s="37">
        <v>231.33058366210355</v>
      </c>
      <c r="Y16" s="5"/>
    </row>
    <row r="17" spans="1:25">
      <c r="A17" s="7" t="str">
        <f>'100-1'!$A$1</f>
        <v>IT</v>
      </c>
      <c r="B17" s="28" t="str">
        <f>'100-1'!$B$1</f>
        <v>100-1</v>
      </c>
      <c r="C17" s="9">
        <f>'100-1'!$B$5</f>
        <v>9.103385044638884</v>
      </c>
      <c r="D17" s="9">
        <f>'100-1'!$C$5</f>
        <v>9.8563619852274318</v>
      </c>
      <c r="E17" s="9">
        <f>'100-1'!$D$5</f>
        <v>11.125885918816719</v>
      </c>
      <c r="F17" s="9">
        <f>'100-1'!$E$5</f>
        <v>12.096060393989504</v>
      </c>
      <c r="G17" s="9">
        <f>'100-1'!$F$5</f>
        <v>13.124332596607847</v>
      </c>
      <c r="H17" s="9">
        <f>'100-1'!$G$5</f>
        <v>13.165060581005529</v>
      </c>
      <c r="I17" s="9">
        <f>'100-1'!$H$5</f>
        <v>14.090701997466859</v>
      </c>
      <c r="J17" s="9">
        <f>'100-1'!$I$5</f>
        <v>13.184441072784015</v>
      </c>
      <c r="K17" s="9">
        <f>'100-1'!$J$5</f>
        <v>11.980981555408622</v>
      </c>
      <c r="L17" s="9">
        <f>'100-1'!$K$5</f>
        <v>10.653111246714762</v>
      </c>
      <c r="M17" s="9">
        <f>'100-1'!$L$5</f>
        <v>9.4174994405635246</v>
      </c>
      <c r="N17" s="9">
        <f>'100-1'!$M$5</f>
        <v>9.0243785541694752</v>
      </c>
      <c r="O17" s="10">
        <f t="shared" si="0"/>
        <v>136.82220038739317</v>
      </c>
      <c r="P17" t="s">
        <v>69</v>
      </c>
      <c r="Q17" s="1"/>
      <c r="T17" t="str">
        <f t="shared" si="1"/>
        <v>IT100-1</v>
      </c>
      <c r="U17" s="32">
        <f t="shared" si="2"/>
        <v>136.82220038739317</v>
      </c>
      <c r="V17" s="37">
        <v>21.081178548407465</v>
      </c>
      <c r="Y17" s="4"/>
    </row>
    <row r="18" spans="1:25">
      <c r="A18" s="7" t="str">
        <f>'100-2'!$A$1</f>
        <v>IT</v>
      </c>
      <c r="B18" s="28" t="str">
        <f>'100-2'!$B$1</f>
        <v>100-2</v>
      </c>
      <c r="C18" s="9">
        <f>'100-2'!$B$5</f>
        <v>7.9127551511216687</v>
      </c>
      <c r="D18" s="9">
        <f>'100-2'!$C$5</f>
        <v>8.9477331854218054</v>
      </c>
      <c r="E18" s="9">
        <f>'100-2'!$D$5</f>
        <v>10.592816943971926</v>
      </c>
      <c r="F18" s="9">
        <f>'100-2'!$E$5</f>
        <v>11.901830866545923</v>
      </c>
      <c r="G18" s="9">
        <f>'100-2'!$F$5</f>
        <v>13.259501412774011</v>
      </c>
      <c r="H18" s="9">
        <f>'100-2'!$G$5</f>
        <v>13.334004925868891</v>
      </c>
      <c r="I18" s="9">
        <f>'100-2'!$H$5</f>
        <v>14.554410655631475</v>
      </c>
      <c r="J18" s="9">
        <f>'100-2'!$I$5</f>
        <v>13.349395935552156</v>
      </c>
      <c r="K18" s="9">
        <f>'100-2'!$J$5</f>
        <v>11.760026010194014</v>
      </c>
      <c r="L18" s="9">
        <f>'100-2'!$K$5</f>
        <v>9.970366677195031</v>
      </c>
      <c r="M18" s="9">
        <f>'100-2'!$L$5</f>
        <v>8.3351599197243953</v>
      </c>
      <c r="N18" s="9">
        <f>'100-2'!$M$5</f>
        <v>7.7907133567821258</v>
      </c>
      <c r="O18" s="10">
        <f>SUM(C18:N18)</f>
        <v>131.7087150407834</v>
      </c>
      <c r="P18" t="s">
        <v>72</v>
      </c>
      <c r="Q18" s="1" t="s">
        <v>73</v>
      </c>
      <c r="R18" s="1" t="s">
        <v>78</v>
      </c>
      <c r="S18" s="1" t="s">
        <v>82</v>
      </c>
      <c r="T18" t="str">
        <f t="shared" si="1"/>
        <v>IT100-2</v>
      </c>
      <c r="U18" s="32">
        <f>O18*(1-$X$2)</f>
        <v>13.170871504078338</v>
      </c>
      <c r="V18" s="37">
        <v>2.9882184292752143</v>
      </c>
      <c r="X18" s="1" t="s">
        <v>88</v>
      </c>
      <c r="Y18" s="4"/>
    </row>
    <row r="19" spans="1:25">
      <c r="A19" s="7" t="s">
        <v>51</v>
      </c>
      <c r="B19" s="28" t="s">
        <v>44</v>
      </c>
      <c r="C19" s="9">
        <f>'220-1'!$B$5</f>
        <v>7.5727373327366205</v>
      </c>
      <c r="D19" s="9">
        <f>'220-1'!$C$5</f>
        <v>8.192888177871847</v>
      </c>
      <c r="E19" s="9">
        <f>'220-1'!$D$5</f>
        <v>9.238466465726745</v>
      </c>
      <c r="F19" s="9">
        <f>'220-1'!$E$5</f>
        <v>10.037500922527983</v>
      </c>
      <c r="G19" s="9">
        <f>'220-1'!$F$5</f>
        <v>10.884384593340522</v>
      </c>
      <c r="H19" s="9">
        <f>'220-1'!$G$5</f>
        <v>10.917928109195252</v>
      </c>
      <c r="I19" s="9">
        <f>'220-1'!$H$5</f>
        <v>11.680285195804009</v>
      </c>
      <c r="J19" s="9">
        <f>'220-1'!$I$5</f>
        <v>10.933889857434409</v>
      </c>
      <c r="K19" s="9">
        <f>'220-1'!$J$5</f>
        <v>9.9427221382702164</v>
      </c>
      <c r="L19" s="9">
        <f>'220-1'!$K$5</f>
        <v>8.8490898505100954</v>
      </c>
      <c r="M19" s="9">
        <f>'220-1'!$L$5</f>
        <v>7.8314415474361398</v>
      </c>
      <c r="N19" s="9">
        <f>'220-1'!$M$5</f>
        <v>7.5076676882432896</v>
      </c>
      <c r="O19" s="10">
        <f>SUM(C19:N19)</f>
        <v>113.58900187909713</v>
      </c>
      <c r="Q19" s="1"/>
      <c r="R19" s="1"/>
      <c r="S19" s="1"/>
      <c r="T19" t="str">
        <f t="shared" si="1"/>
        <v>IT220-1</v>
      </c>
      <c r="U19" s="32">
        <f t="shared" si="2"/>
        <v>113.58900187909713</v>
      </c>
      <c r="V19" s="37">
        <v>20.83598839511312</v>
      </c>
      <c r="Y19" s="4"/>
    </row>
    <row r="20" spans="1:25">
      <c r="A20" s="7" t="str">
        <f>'220-2'!$A$1</f>
        <v>IT</v>
      </c>
      <c r="B20" s="28" t="str">
        <f>'220-2'!$B$1</f>
        <v>220-2</v>
      </c>
      <c r="C20" s="9">
        <f>'220-2'!$B$5</f>
        <v>6.1851884041974081</v>
      </c>
      <c r="D20" s="9">
        <f>'220-2'!$C$5</f>
        <v>7.1054865820874094</v>
      </c>
      <c r="E20" s="9">
        <f>'220-2'!$D$5</f>
        <v>8.6571151910017328</v>
      </c>
      <c r="F20" s="9">
        <f>'220-2'!$E$5</f>
        <v>9.8428750112679815</v>
      </c>
      <c r="G20" s="9">
        <f>'220-2'!$F$5</f>
        <v>11.099642627159291</v>
      </c>
      <c r="H20" s="9">
        <f>'220-2'!$G$5</f>
        <v>11.149420897661205</v>
      </c>
      <c r="I20" s="9">
        <f>'220-2'!$H$5</f>
        <v>12.280751836272739</v>
      </c>
      <c r="J20" s="9">
        <f>'220-2'!$I$5</f>
        <v>11.173107985948944</v>
      </c>
      <c r="K20" s="9">
        <f>'220-2'!$J$5</f>
        <v>9.7022241629473065</v>
      </c>
      <c r="L20" s="9">
        <f>'220-2'!$K$5</f>
        <v>8.0792838580157689</v>
      </c>
      <c r="M20" s="9">
        <f>'220-2'!$L$5</f>
        <v>6.5691030908709642</v>
      </c>
      <c r="N20" s="9">
        <f>'220-2'!$M$5</f>
        <v>6.0886256473570048</v>
      </c>
      <c r="O20" s="10">
        <f t="shared" si="0"/>
        <v>107.93282529478776</v>
      </c>
      <c r="P20" t="s">
        <v>69</v>
      </c>
      <c r="Q20" s="1"/>
      <c r="R20" s="1" t="s">
        <v>76</v>
      </c>
      <c r="T20" t="str">
        <f t="shared" si="1"/>
        <v>IT220-2</v>
      </c>
      <c r="U20" s="32">
        <f t="shared" si="2"/>
        <v>107.93282529478776</v>
      </c>
      <c r="V20" s="37">
        <v>22.309925755412678</v>
      </c>
      <c r="Y20" s="4"/>
    </row>
    <row r="21" spans="1:25">
      <c r="A21" s="7" t="str">
        <f>'TK10401'!$A$1</f>
        <v>TK</v>
      </c>
      <c r="B21" s="28">
        <f>'TK10401'!$B$1</f>
        <v>10401</v>
      </c>
      <c r="C21" s="9">
        <f>'TK10401'!$B$5</f>
        <v>6.7087626487329546</v>
      </c>
      <c r="D21" s="9">
        <f>'TK10401'!$C$5</f>
        <v>7.6290608266229567</v>
      </c>
      <c r="E21" s="9">
        <f>'TK10401'!$D$5</f>
        <v>9.1806894355372819</v>
      </c>
      <c r="F21" s="9">
        <f>'TK10401'!$E$5</f>
        <v>10.366449255803529</v>
      </c>
      <c r="G21" s="9">
        <f>'TK10401'!$F$5</f>
        <v>11.623216871694838</v>
      </c>
      <c r="H21" s="9">
        <f>'TK10401'!$G$5</f>
        <v>11.672995142196751</v>
      </c>
      <c r="I21" s="9">
        <f>'TK10401'!$H$5</f>
        <v>12.804326080808284</v>
      </c>
      <c r="J21" s="9">
        <f>'TK10401'!$I$5</f>
        <v>11.696682230484491</v>
      </c>
      <c r="K21" s="9">
        <f>'TK10401'!$J$5</f>
        <v>10.225798407482854</v>
      </c>
      <c r="L21" s="9">
        <f>'TK10401'!$K$5</f>
        <v>8.6028581025513144</v>
      </c>
      <c r="M21" s="9">
        <f>'TK10401'!$L$5</f>
        <v>7.0926773354065098</v>
      </c>
      <c r="N21" s="9">
        <f>'TK10401'!$M$5</f>
        <v>6.6121998918925522</v>
      </c>
      <c r="O21" s="10">
        <f t="shared" ref="O21:O24" si="3">SUM(C21:N21)</f>
        <v>114.21571622921432</v>
      </c>
      <c r="P21" t="s">
        <v>69</v>
      </c>
      <c r="R21" s="1" t="s">
        <v>76</v>
      </c>
      <c r="T21" t="str">
        <f t="shared" si="1"/>
        <v>TK10401</v>
      </c>
      <c r="U21" s="32">
        <f t="shared" si="2"/>
        <v>114.21571622921432</v>
      </c>
      <c r="V21" s="37">
        <v>28.074099958993152</v>
      </c>
      <c r="Y21" s="4"/>
    </row>
    <row r="22" spans="1:25">
      <c r="A22" s="7" t="str">
        <f>'TK10402'!$A$1</f>
        <v>TK</v>
      </c>
      <c r="B22" s="28">
        <f>'TK10402'!$B$1</f>
        <v>10402</v>
      </c>
      <c r="C22" s="9">
        <f>'TK10402'!$B$5</f>
        <v>6.7087626487329546</v>
      </c>
      <c r="D22" s="9">
        <f>'TK10402'!$C$5</f>
        <v>7.6290608266229567</v>
      </c>
      <c r="E22" s="9">
        <f>'TK10402'!$D$5</f>
        <v>9.1806894355372819</v>
      </c>
      <c r="F22" s="9">
        <f>'TK10402'!$E$5</f>
        <v>10.366449255803529</v>
      </c>
      <c r="G22" s="9">
        <f>'TK10402'!$F$5</f>
        <v>11.623216871694838</v>
      </c>
      <c r="H22" s="9">
        <f>'TK10402'!$G$5</f>
        <v>11.672995142196751</v>
      </c>
      <c r="I22" s="9">
        <f>'TK10402'!$H$5</f>
        <v>12.804326080808284</v>
      </c>
      <c r="J22" s="9">
        <f>'TK10402'!$I$5</f>
        <v>11.696682230484491</v>
      </c>
      <c r="K22" s="9">
        <f>'TK10402'!$J$5</f>
        <v>10.225798407482854</v>
      </c>
      <c r="L22" s="9">
        <f>'TK10402'!$K$5</f>
        <v>8.6028581025513144</v>
      </c>
      <c r="M22" s="9">
        <f>'TK10402'!$L$5</f>
        <v>7.0926773354065098</v>
      </c>
      <c r="N22" s="9">
        <f>'TK10402'!$M$5</f>
        <v>6.6121998918925522</v>
      </c>
      <c r="O22" s="10">
        <f t="shared" si="3"/>
        <v>114.21571622921432</v>
      </c>
      <c r="P22" t="s">
        <v>69</v>
      </c>
      <c r="R22" s="1" t="s">
        <v>76</v>
      </c>
      <c r="T22" t="str">
        <f t="shared" si="1"/>
        <v>TK10402</v>
      </c>
      <c r="U22" s="32">
        <f t="shared" si="2"/>
        <v>114.21571622921432</v>
      </c>
      <c r="V22" s="37">
        <v>28.074099958993152</v>
      </c>
      <c r="Y22" s="4"/>
    </row>
    <row r="23" spans="1:25">
      <c r="A23" s="7" t="str">
        <f>'TK10403'!$A$1</f>
        <v>TK</v>
      </c>
      <c r="B23" s="28">
        <f>'TK10403'!$B$1</f>
        <v>10403</v>
      </c>
      <c r="C23" s="9">
        <f>'TK10403'!$B$5</f>
        <v>6.7087626487329546</v>
      </c>
      <c r="D23" s="9">
        <f>'TK10403'!$C$5</f>
        <v>7.6290608266229567</v>
      </c>
      <c r="E23" s="9">
        <f>'TK10403'!$D$5</f>
        <v>9.1806894355372819</v>
      </c>
      <c r="F23" s="9">
        <f>'TK10403'!$E$5</f>
        <v>10.366449255803529</v>
      </c>
      <c r="G23" s="9">
        <f>'TK10403'!$F$5</f>
        <v>11.623216871694838</v>
      </c>
      <c r="H23" s="9">
        <f>'TK10403'!$G$5</f>
        <v>11.672995142196751</v>
      </c>
      <c r="I23" s="9">
        <f>'TK10403'!$H$5</f>
        <v>12.804326080808284</v>
      </c>
      <c r="J23" s="9">
        <f>'TK10403'!$I$5</f>
        <v>11.696682230484491</v>
      </c>
      <c r="K23" s="9">
        <f>'TK10403'!$J$5</f>
        <v>10.225798407482854</v>
      </c>
      <c r="L23" s="9">
        <f>'TK10403'!$K$5</f>
        <v>8.6028581025513144</v>
      </c>
      <c r="M23" s="9">
        <f>'TK10403'!$L$5</f>
        <v>7.0926773354065098</v>
      </c>
      <c r="N23" s="9">
        <f>'TK10403'!$M$5</f>
        <v>6.6121998918925522</v>
      </c>
      <c r="O23" s="10">
        <f t="shared" si="3"/>
        <v>114.21571622921432</v>
      </c>
      <c r="P23" t="s">
        <v>69</v>
      </c>
      <c r="R23" s="1" t="s">
        <v>76</v>
      </c>
      <c r="T23" t="str">
        <f t="shared" si="1"/>
        <v>TK10403</v>
      </c>
      <c r="U23" s="32">
        <f t="shared" si="2"/>
        <v>114.21571622921432</v>
      </c>
      <c r="V23" s="37">
        <v>28.074099958993152</v>
      </c>
      <c r="Y23" s="4"/>
    </row>
    <row r="24" spans="1:25">
      <c r="A24" s="7" t="str">
        <f>'TK10404'!$A$1</f>
        <v>TK</v>
      </c>
      <c r="B24" s="28">
        <f>'TK10404'!$B$1</f>
        <v>10404</v>
      </c>
      <c r="C24" s="9">
        <f>'TK10404'!$B$5</f>
        <v>6.7087626487329546</v>
      </c>
      <c r="D24" s="9">
        <f>'TK10404'!$C$5</f>
        <v>7.6290608266229567</v>
      </c>
      <c r="E24" s="9">
        <f>'TK10404'!$D$5</f>
        <v>9.1806894355372819</v>
      </c>
      <c r="F24" s="9">
        <f>'TK10404'!$E$5</f>
        <v>10.366449255803529</v>
      </c>
      <c r="G24" s="9">
        <f>'TK10404'!$F$5</f>
        <v>11.623216871694838</v>
      </c>
      <c r="H24" s="9">
        <f>'TK10404'!$G$5</f>
        <v>11.672995142196751</v>
      </c>
      <c r="I24" s="9">
        <f>'TK10404'!$H$5</f>
        <v>12.804326080808284</v>
      </c>
      <c r="J24" s="9">
        <f>'TK10404'!$I$5</f>
        <v>11.696682230484491</v>
      </c>
      <c r="K24" s="9">
        <f>'TK10404'!$J$5</f>
        <v>10.225798407482854</v>
      </c>
      <c r="L24" s="9">
        <f>'TK10404'!$K$5</f>
        <v>8.6028581025513144</v>
      </c>
      <c r="M24" s="9">
        <f>'TK10404'!$L$5</f>
        <v>7.0926773354065098</v>
      </c>
      <c r="N24" s="9">
        <f>'TK10404'!$M$5</f>
        <v>6.6121998918925522</v>
      </c>
      <c r="O24" s="10">
        <f t="shared" si="3"/>
        <v>114.21571622921432</v>
      </c>
      <c r="P24" t="s">
        <v>69</v>
      </c>
      <c r="R24" s="1" t="s">
        <v>76</v>
      </c>
      <c r="T24" t="str">
        <f t="shared" si="1"/>
        <v>TK10404</v>
      </c>
      <c r="U24" s="32">
        <f t="shared" si="2"/>
        <v>114.21571622921432</v>
      </c>
      <c r="V24" s="37">
        <v>28.074099958993152</v>
      </c>
      <c r="Y24" s="4"/>
    </row>
    <row r="25" spans="1:25">
      <c r="A25" s="7" t="str">
        <f>'TK10501'!$A$1</f>
        <v>TK</v>
      </c>
      <c r="B25" s="28">
        <f>'TK10501'!$B$1</f>
        <v>10501</v>
      </c>
      <c r="C25" s="9">
        <f>'TK10501'!$B$5</f>
        <v>6.8115502304822639</v>
      </c>
      <c r="D25" s="9">
        <f>'TK10501'!$C$5</f>
        <v>7.7318484083722652</v>
      </c>
      <c r="E25" s="9">
        <f>'TK10501'!$D$5</f>
        <v>9.2834770172865895</v>
      </c>
      <c r="F25" s="9">
        <f>'TK10501'!$E$5</f>
        <v>10.469236837552838</v>
      </c>
      <c r="G25" s="9">
        <f>'TK10501'!$F$5</f>
        <v>11.726004453444148</v>
      </c>
      <c r="H25" s="9">
        <f>'TK10501'!$G$5</f>
        <v>11.775782723946062</v>
      </c>
      <c r="I25" s="9">
        <f>'TK10501'!$H$5</f>
        <v>12.907113662557595</v>
      </c>
      <c r="J25" s="9">
        <f>'TK10501'!$I$5</f>
        <v>11.7994698122338</v>
      </c>
      <c r="K25" s="9">
        <f>'TK10501'!$J$5</f>
        <v>10.328585989232163</v>
      </c>
      <c r="L25" s="9">
        <f>'TK10501'!$K$5</f>
        <v>8.7056456843006238</v>
      </c>
      <c r="M25" s="9">
        <f>'TK10501'!$L$5</f>
        <v>7.1954649171558209</v>
      </c>
      <c r="N25" s="9">
        <f>'TK10501'!$M$5</f>
        <v>6.7149874736418607</v>
      </c>
      <c r="O25" s="10">
        <f t="shared" ref="O25:O26" si="4">SUM(C25:N25)</f>
        <v>115.44916721020601</v>
      </c>
      <c r="P25" t="s">
        <v>69</v>
      </c>
      <c r="R25" s="1" t="s">
        <v>76</v>
      </c>
      <c r="T25" t="str">
        <f t="shared" si="1"/>
        <v>TK10501</v>
      </c>
      <c r="U25" s="32">
        <f t="shared" si="2"/>
        <v>115.44916721020601</v>
      </c>
      <c r="V25" s="37">
        <v>28.074099958993152</v>
      </c>
      <c r="Y25" s="4"/>
    </row>
    <row r="26" spans="1:25">
      <c r="A26" s="7" t="str">
        <f>'TK10502'!$A$1</f>
        <v>TK</v>
      </c>
      <c r="B26" s="28">
        <f>'TK10502'!$B$1</f>
        <v>10502</v>
      </c>
      <c r="C26" s="9">
        <f>'TK10502'!$B$5</f>
        <v>6.8115502304822639</v>
      </c>
      <c r="D26" s="9">
        <f>'TK10502'!$C$5</f>
        <v>7.7318484083722652</v>
      </c>
      <c r="E26" s="9">
        <f>'TK10502'!$D$5</f>
        <v>9.2834770172865895</v>
      </c>
      <c r="F26" s="9">
        <f>'TK10502'!$E$5</f>
        <v>10.469236837552838</v>
      </c>
      <c r="G26" s="9">
        <f>'TK10502'!$F$5</f>
        <v>11.726004453444148</v>
      </c>
      <c r="H26" s="9">
        <f>'TK10502'!$G$5</f>
        <v>11.775782723946062</v>
      </c>
      <c r="I26" s="9">
        <f>'TK10502'!$H$5</f>
        <v>12.907113662557595</v>
      </c>
      <c r="J26" s="9">
        <f>'TK10502'!$I$5</f>
        <v>11.7994698122338</v>
      </c>
      <c r="K26" s="9">
        <f>'TK10502'!$J$5</f>
        <v>10.328585989232163</v>
      </c>
      <c r="L26" s="9">
        <f>'TK10502'!$K$5</f>
        <v>8.7056456843006238</v>
      </c>
      <c r="M26" s="9">
        <f>'TK10502'!$L$5</f>
        <v>7.1954649171558209</v>
      </c>
      <c r="N26" s="9">
        <f>'TK10502'!$M$5</f>
        <v>6.7149874736418607</v>
      </c>
      <c r="O26" s="10">
        <f t="shared" si="4"/>
        <v>115.44916721020601</v>
      </c>
      <c r="P26" t="s">
        <v>69</v>
      </c>
      <c r="R26" s="1" t="s">
        <v>76</v>
      </c>
      <c r="T26" t="str">
        <f t="shared" si="1"/>
        <v>TK10502</v>
      </c>
      <c r="U26" s="32">
        <f t="shared" si="2"/>
        <v>115.44916721020601</v>
      </c>
      <c r="V26" s="37">
        <v>28.074099958993152</v>
      </c>
      <c r="Y26" s="4"/>
    </row>
    <row r="27" spans="1:25">
      <c r="A27" s="46" t="s">
        <v>89</v>
      </c>
      <c r="B27" s="47">
        <v>2</v>
      </c>
      <c r="C27" s="45">
        <f>'EG2'!$B$5</f>
        <v>8.6251957334595973E-3</v>
      </c>
      <c r="D27" s="45">
        <f>'EG2'!$C$5</f>
        <v>1.0670516621677102E-2</v>
      </c>
      <c r="E27" s="45">
        <f>'EG2'!$D$5</f>
        <v>1.4118940709448857E-2</v>
      </c>
      <c r="F27" s="45">
        <f>'EG2'!$E$5</f>
        <v>1.675423803706072E-2</v>
      </c>
      <c r="G27" s="45">
        <f>'EG2'!$F$5</f>
        <v>1.9547346964333901E-2</v>
      </c>
      <c r="H27" s="45">
        <f>'EG2'!$G$5</f>
        <v>1.965797690893548E-2</v>
      </c>
      <c r="I27" s="45">
        <f>'EG2'!$H$5</f>
        <v>2.2172308519951077E-2</v>
      </c>
      <c r="J27" s="45">
        <f>'EG2'!$I$5</f>
        <v>1.9710620386473424E-2</v>
      </c>
      <c r="K27" s="45">
        <f>'EG2'!$J$5</f>
        <v>1.6441647916894064E-2</v>
      </c>
      <c r="L27" s="45">
        <f>'EG2'!$K$5</f>
        <v>1.2834736824646621E-2</v>
      </c>
      <c r="M27" s="45">
        <f>'EG2'!$L$5</f>
        <v>9.4784286820972022E-3</v>
      </c>
      <c r="N27" s="45">
        <f>'EG2'!$M$5</f>
        <v>8.4105893935422903E-3</v>
      </c>
      <c r="O27" s="48">
        <f t="shared" ref="O27:O33" si="5">SUM(C27:N27)</f>
        <v>0.17842254669852031</v>
      </c>
      <c r="R27" s="1"/>
      <c r="T27" t="str">
        <f t="shared" si="1"/>
        <v>EG2</v>
      </c>
      <c r="U27" s="49">
        <f t="shared" ref="U27" si="6">O27</f>
        <v>0.17842254669852031</v>
      </c>
      <c r="V27" s="49">
        <v>2.4044004461570491E-2</v>
      </c>
      <c r="Y27" s="4"/>
    </row>
    <row r="28" spans="1:25">
      <c r="A28" s="46" t="s">
        <v>89</v>
      </c>
      <c r="B28" s="47">
        <v>3</v>
      </c>
      <c r="C28" s="45">
        <f>'EG3'!$B$5</f>
        <v>9.4378560857938023E-3</v>
      </c>
      <c r="D28" s="45">
        <f>'EG3'!$C$5</f>
        <v>1.1441096964583772E-2</v>
      </c>
      <c r="E28" s="45">
        <f>'EG3'!$D$5</f>
        <v>1.4818573887556349E-2</v>
      </c>
      <c r="F28" s="45">
        <f>'EG3'!$E$5</f>
        <v>1.7399653152355147E-2</v>
      </c>
      <c r="G28" s="45">
        <f>'EG3'!$F$5</f>
        <v>2.0135297233564883E-2</v>
      </c>
      <c r="H28" s="45">
        <f>'EG3'!$G$5</f>
        <v>2.024365110054039E-2</v>
      </c>
      <c r="I28" s="45">
        <f>'EG3'!$H$5</f>
        <v>2.270625337240682E-2</v>
      </c>
      <c r="J28" s="45">
        <f>'EG3'!$I$5</f>
        <v>2.0295211502046669E-2</v>
      </c>
      <c r="K28" s="45">
        <f>'EG3'!$J$5</f>
        <v>1.7093494196745284E-2</v>
      </c>
      <c r="L28" s="45">
        <f>'EG3'!$K$5</f>
        <v>1.3560790948186519E-2</v>
      </c>
      <c r="M28" s="45">
        <f>'EG3'!$L$5</f>
        <v>1.0273534796008777E-2</v>
      </c>
      <c r="N28" s="45">
        <f>'EG3'!$M$5</f>
        <v>9.2276650123801242E-3</v>
      </c>
      <c r="O28" s="48">
        <f t="shared" si="5"/>
        <v>0.18663307825216854</v>
      </c>
      <c r="R28" s="1"/>
      <c r="T28" t="str">
        <f t="shared" si="1"/>
        <v>EG3</v>
      </c>
      <c r="U28" s="49">
        <f t="shared" ref="U28:U33" si="7">O28</f>
        <v>0.18663307825216854</v>
      </c>
      <c r="V28" s="49">
        <v>2.3549128877333816E-2</v>
      </c>
      <c r="Y28" s="4"/>
    </row>
    <row r="29" spans="1:25">
      <c r="A29" s="46" t="s">
        <v>90</v>
      </c>
      <c r="B29" s="47">
        <v>1</v>
      </c>
      <c r="C29" s="45">
        <f>NewAF1!$B$5</f>
        <v>9.6361516467589649E-3</v>
      </c>
      <c r="D29" s="45">
        <f>NewAF1!$C$5</f>
        <v>1.1681472534976468E-2</v>
      </c>
      <c r="E29" s="45">
        <f>NewAF1!$D$5</f>
        <v>1.5129896622748223E-2</v>
      </c>
      <c r="F29" s="45">
        <f>NewAF1!$E$5</f>
        <v>1.7765193950360084E-2</v>
      </c>
      <c r="G29" s="45">
        <f>NewAF1!$F$5</f>
        <v>2.0558302877633265E-2</v>
      </c>
      <c r="H29" s="45">
        <f>NewAF1!$G$5</f>
        <v>2.0668932822234844E-2</v>
      </c>
      <c r="I29" s="45">
        <f>NewAF1!$H$5</f>
        <v>2.3183264433250445E-2</v>
      </c>
      <c r="J29" s="45">
        <f>NewAF1!$I$5</f>
        <v>2.0721576299772792E-2</v>
      </c>
      <c r="K29" s="45">
        <f>NewAF1!$J$5</f>
        <v>1.7452603830193432E-2</v>
      </c>
      <c r="L29" s="45">
        <f>NewAF1!$K$5</f>
        <v>1.3845692737945989E-2</v>
      </c>
      <c r="M29" s="45">
        <f>NewAF1!$L$5</f>
        <v>1.0489384595396568E-2</v>
      </c>
      <c r="N29" s="45">
        <f>NewAF1!$M$5</f>
        <v>9.4215453068416562E-3</v>
      </c>
      <c r="O29" s="48">
        <f t="shared" si="5"/>
        <v>0.19055401765811272</v>
      </c>
      <c r="R29" s="1"/>
      <c r="T29" t="str">
        <f t="shared" si="1"/>
        <v>NewAF1</v>
      </c>
      <c r="U29" s="49">
        <f t="shared" si="7"/>
        <v>0.19055401765811272</v>
      </c>
      <c r="V29" s="49">
        <v>2.4044004461570491E-2</v>
      </c>
      <c r="Y29" s="4"/>
    </row>
    <row r="30" spans="1:25">
      <c r="A30" s="46" t="s">
        <v>90</v>
      </c>
      <c r="B30" s="47">
        <v>2</v>
      </c>
      <c r="C30" s="45">
        <f>NewAF2!$B$5</f>
        <v>9.6361516467589649E-3</v>
      </c>
      <c r="D30" s="45">
        <f>NewAF2!$C$5</f>
        <v>1.1681472534976468E-2</v>
      </c>
      <c r="E30" s="45">
        <f>NewAF2!$D$5</f>
        <v>1.5129896622748223E-2</v>
      </c>
      <c r="F30" s="45">
        <f>NewAF2!$E$5</f>
        <v>1.7765193950360084E-2</v>
      </c>
      <c r="G30" s="45">
        <f>NewAF2!$F$5</f>
        <v>2.0558302877633265E-2</v>
      </c>
      <c r="H30" s="45">
        <f>NewAF2!$G$5</f>
        <v>2.0668932822234844E-2</v>
      </c>
      <c r="I30" s="45">
        <f>NewAF2!$H$5</f>
        <v>2.3183264433250445E-2</v>
      </c>
      <c r="J30" s="45">
        <f>NewAF2!$I$5</f>
        <v>2.0721576299772792E-2</v>
      </c>
      <c r="K30" s="45">
        <f>NewAF2!$J$5</f>
        <v>1.7452603830193432E-2</v>
      </c>
      <c r="L30" s="45">
        <f>NewAF2!$K$5</f>
        <v>1.3845692737945989E-2</v>
      </c>
      <c r="M30" s="45">
        <f>NewAF2!$L$5</f>
        <v>1.0489384595396568E-2</v>
      </c>
      <c r="N30" s="45">
        <f>NewAF2!$M$5</f>
        <v>9.4215453068416562E-3</v>
      </c>
      <c r="O30" s="48">
        <f t="shared" si="5"/>
        <v>0.19055401765811272</v>
      </c>
      <c r="R30" s="1"/>
      <c r="T30" t="str">
        <f t="shared" si="1"/>
        <v>NewAF2</v>
      </c>
      <c r="U30" s="49">
        <f t="shared" si="7"/>
        <v>0.19055401765811272</v>
      </c>
      <c r="V30" s="49">
        <v>2.4044004461570491E-2</v>
      </c>
      <c r="Y30" s="4"/>
    </row>
    <row r="31" spans="1:25">
      <c r="A31" s="46" t="s">
        <v>90</v>
      </c>
      <c r="B31" s="47">
        <v>3</v>
      </c>
      <c r="C31" s="45">
        <f>NewAF3!$B$5</f>
        <v>5.7262629918469121E-3</v>
      </c>
      <c r="D31" s="45">
        <f>NewAF3!$C$5</f>
        <v>7.2387009217203969E-3</v>
      </c>
      <c r="E31" s="45">
        <f>NewAF3!$D$5</f>
        <v>9.7886809364361831E-3</v>
      </c>
      <c r="F31" s="45">
        <f>NewAF3!$E$5</f>
        <v>1.1737384270829827E-2</v>
      </c>
      <c r="G31" s="45">
        <f>NewAF3!$F$5</f>
        <v>1.3802783352319565E-2</v>
      </c>
      <c r="H31" s="45">
        <f>NewAF3!$G$5</f>
        <v>1.3884590038673334E-2</v>
      </c>
      <c r="I31" s="45">
        <f>NewAF3!$H$5</f>
        <v>1.574384377176067E-2</v>
      </c>
      <c r="J31" s="45">
        <f>NewAF3!$I$5</f>
        <v>1.3923517911872844E-2</v>
      </c>
      <c r="K31" s="45">
        <f>NewAF3!$J$5</f>
        <v>1.1506235624684733E-2</v>
      </c>
      <c r="L31" s="45">
        <f>NewAF3!$K$5</f>
        <v>8.8390604263955935E-3</v>
      </c>
      <c r="M31" s="45">
        <f>NewAF3!$L$5</f>
        <v>6.3571966912831634E-3</v>
      </c>
      <c r="N31" s="45">
        <f>NewAF3!$M$5</f>
        <v>5.5675696687834935E-3</v>
      </c>
      <c r="O31" s="48">
        <f t="shared" si="5"/>
        <v>0.12411582660660672</v>
      </c>
      <c r="R31" s="1"/>
      <c r="T31" t="str">
        <f t="shared" si="1"/>
        <v>NewAF3</v>
      </c>
      <c r="U31" s="49">
        <f t="shared" si="7"/>
        <v>0.12411582660660672</v>
      </c>
      <c r="V31" s="49">
        <v>1.1774564438666908E-2</v>
      </c>
      <c r="Y31" s="4"/>
    </row>
    <row r="32" spans="1:25">
      <c r="A32" s="46" t="s">
        <v>90</v>
      </c>
      <c r="B32" s="47">
        <v>4</v>
      </c>
      <c r="C32" s="45">
        <f>NewAF4!$B$5</f>
        <v>5.7262629918469121E-3</v>
      </c>
      <c r="D32" s="45">
        <f>NewAF4!$C$5</f>
        <v>7.2387009217203969E-3</v>
      </c>
      <c r="E32" s="45">
        <f>NewAF4!$D$5</f>
        <v>9.7886809364361831E-3</v>
      </c>
      <c r="F32" s="45">
        <f>NewAF4!$E$5</f>
        <v>1.1737384270829827E-2</v>
      </c>
      <c r="G32" s="45">
        <f>NewAF4!$F$5</f>
        <v>1.3802783352319565E-2</v>
      </c>
      <c r="H32" s="45">
        <f>NewAF4!$G$5</f>
        <v>1.3884590038673334E-2</v>
      </c>
      <c r="I32" s="45">
        <f>NewAF4!$H$5</f>
        <v>1.574384377176067E-2</v>
      </c>
      <c r="J32" s="45">
        <f>NewAF4!$I$5</f>
        <v>1.3923517911872844E-2</v>
      </c>
      <c r="K32" s="45">
        <f>NewAF4!$J$5</f>
        <v>1.1506235624684733E-2</v>
      </c>
      <c r="L32" s="45">
        <f>NewAF4!$K$5</f>
        <v>8.8390604263955935E-3</v>
      </c>
      <c r="M32" s="45">
        <f>NewAF4!$L$5</f>
        <v>6.3571966912831634E-3</v>
      </c>
      <c r="N32" s="45">
        <f>NewAF4!$M$5</f>
        <v>5.5675696687834935E-3</v>
      </c>
      <c r="O32" s="48">
        <f t="shared" si="5"/>
        <v>0.12411582660660672</v>
      </c>
      <c r="R32" s="1"/>
      <c r="T32" t="str">
        <f t="shared" si="1"/>
        <v>NewAF4</v>
      </c>
      <c r="U32" s="49">
        <f t="shared" si="7"/>
        <v>0.12411582660660672</v>
      </c>
      <c r="V32" s="49">
        <v>1.1774564438666908E-2</v>
      </c>
      <c r="Y32" s="4"/>
    </row>
    <row r="33" spans="1:25">
      <c r="A33" s="46" t="s">
        <v>91</v>
      </c>
      <c r="B33" s="47">
        <v>1</v>
      </c>
      <c r="C33" s="9">
        <f>'WWF-1'!$B$5*'WWF-1'!$O$5</f>
        <v>0.28545998059100869</v>
      </c>
      <c r="D33" s="9">
        <f>'WWF-1'!$C$5*'WWF-1'!$O$5</f>
        <v>0.35735404987203279</v>
      </c>
      <c r="E33" s="9">
        <f>'WWF-1'!$D$5*'WWF-1'!$O$5</f>
        <v>0.47856791010531802</v>
      </c>
      <c r="F33" s="9">
        <f>'WWF-1'!$E$5*'WWF-1'!$O$5</f>
        <v>0.57119995123825806</v>
      </c>
      <c r="G33" s="9">
        <f>'WWF-1'!$F$5*'WWF-1'!$O$5</f>
        <v>0.66937915034761131</v>
      </c>
      <c r="H33" s="9">
        <f>'WWF-1'!$G$5*'WWF-1'!$O$5</f>
        <v>0.67326784915646809</v>
      </c>
      <c r="I33" s="9">
        <f>'WWF-1'!$H$5*'WWF-1'!$O$5</f>
        <v>0.76164788383912452</v>
      </c>
      <c r="J33" s="9">
        <f>'WWF-1'!$I$5*'WWF-1'!$O$5</f>
        <v>0.67511829416150881</v>
      </c>
      <c r="K33" s="9">
        <f>'WWF-1'!$J$5*'WWF-1'!$O$5</f>
        <v>0.56021224956010685</v>
      </c>
      <c r="L33" s="9">
        <f>'WWF-1'!$K$5*'WWF-1'!$O$5</f>
        <v>0.43342749052773527</v>
      </c>
      <c r="M33" s="9">
        <f>'WWF-1'!$L$5*'WWF-1'!$O$5</f>
        <v>0.3154515526106268</v>
      </c>
      <c r="N33" s="9">
        <f>'WWF-1'!$M$5*'WWF-1'!$O$5</f>
        <v>0.27791645861406927</v>
      </c>
      <c r="O33" s="48">
        <f t="shared" si="5"/>
        <v>6.0590028206238689</v>
      </c>
      <c r="R33" s="1"/>
      <c r="T33" t="str">
        <f t="shared" si="1"/>
        <v>WWF1</v>
      </c>
      <c r="U33" s="49">
        <f t="shared" si="7"/>
        <v>6.0590028206238689</v>
      </c>
      <c r="V33" s="49">
        <v>0.62288510906688044</v>
      </c>
      <c r="Y33" s="4"/>
    </row>
    <row r="34" spans="1:25">
      <c r="A34" s="7" t="str">
        <f>'UO-1'!$A$1</f>
        <v>UO</v>
      </c>
      <c r="B34" s="28">
        <f>'UO-1'!$B$1</f>
        <v>1</v>
      </c>
      <c r="C34" s="9">
        <f>'UO-1'!$B$5</f>
        <v>5.0689284052431178</v>
      </c>
      <c r="D34" s="9">
        <f>'UO-1'!$C$5</f>
        <v>6.2390191968873925</v>
      </c>
      <c r="E34" s="9">
        <f>'UO-1'!$D$5</f>
        <v>7.7123206432856133</v>
      </c>
      <c r="F34" s="9">
        <f>'UO-1'!$E$5</f>
        <v>9.0973993891210654</v>
      </c>
      <c r="G34" s="9">
        <f>'UO-1'!$F$5</f>
        <v>10.416761428261339</v>
      </c>
      <c r="H34" s="9">
        <f>'UO-1'!$G$5</f>
        <v>10.572662258393009</v>
      </c>
      <c r="I34" s="9">
        <f>'UO-1'!$H$5</f>
        <v>11.75155452574349</v>
      </c>
      <c r="J34" s="9">
        <f>'UO-1'!$I$5</f>
        <v>10.546539805664173</v>
      </c>
      <c r="K34" s="9">
        <f>'UO-1'!$J$5</f>
        <v>9.0004358977266286</v>
      </c>
      <c r="L34" s="9">
        <f>'UO-1'!$K$5</f>
        <v>7.1145788668463261</v>
      </c>
      <c r="M34" s="9">
        <f>'UO-1'!$L$5</f>
        <v>5.5102966541827678</v>
      </c>
      <c r="N34" s="9">
        <f>'UO-1'!$M$5</f>
        <v>4.8789250560299529</v>
      </c>
      <c r="O34" s="10">
        <f t="shared" ref="O34:O39" si="8">SUM(C34:N34)</f>
        <v>97.909422127384886</v>
      </c>
      <c r="P34" t="s">
        <v>70</v>
      </c>
      <c r="Q34" s="1" t="s">
        <v>77</v>
      </c>
      <c r="R34" s="1" t="s">
        <v>75</v>
      </c>
      <c r="T34" t="str">
        <f t="shared" si="1"/>
        <v>UO1</v>
      </c>
      <c r="U34" s="42">
        <f t="shared" ref="U34:U39" si="9">O34*(1-$X$2)</f>
        <v>9.7909422127384858</v>
      </c>
      <c r="V34" s="43">
        <v>2.4705207963913973</v>
      </c>
      <c r="X34" s="1" t="s">
        <v>88</v>
      </c>
      <c r="Y34" s="4"/>
    </row>
    <row r="35" spans="1:25">
      <c r="A35" s="7" t="str">
        <f>'UO-2'!$A$1</f>
        <v>UO</v>
      </c>
      <c r="B35" s="28">
        <f>'UO-2'!$B$1</f>
        <v>2</v>
      </c>
      <c r="C35" s="9">
        <f>'UO-2'!$B$5</f>
        <v>5.0689284052431178</v>
      </c>
      <c r="D35" s="9">
        <f>'UO-2'!$C$5</f>
        <v>6.2390191968873925</v>
      </c>
      <c r="E35" s="9">
        <f>'UO-2'!$D$5</f>
        <v>7.7123206432856133</v>
      </c>
      <c r="F35" s="9">
        <f>'UO-2'!$E$5</f>
        <v>9.0973993891210654</v>
      </c>
      <c r="G35" s="9">
        <f>'UO-2'!$F$5</f>
        <v>10.416761428261339</v>
      </c>
      <c r="H35" s="9">
        <f>'UO-2'!$G$5</f>
        <v>10.572662258393009</v>
      </c>
      <c r="I35" s="9">
        <f>'UO-2'!$H$5</f>
        <v>11.75155452574349</v>
      </c>
      <c r="J35" s="9">
        <f>'UO-2'!$I$5</f>
        <v>10.546539805664173</v>
      </c>
      <c r="K35" s="9">
        <f>'UO-2'!$J$5</f>
        <v>9.0004358977266286</v>
      </c>
      <c r="L35" s="9">
        <f>'UO-2'!$K$5</f>
        <v>7.1145788668463261</v>
      </c>
      <c r="M35" s="9">
        <f>'UO-2'!$L$5</f>
        <v>5.5102966541827678</v>
      </c>
      <c r="N35" s="9">
        <f>'UO-2'!$M$5</f>
        <v>4.8789250560299529</v>
      </c>
      <c r="O35" s="10">
        <f t="shared" si="8"/>
        <v>97.909422127384886</v>
      </c>
      <c r="P35" t="s">
        <v>70</v>
      </c>
      <c r="Q35" s="1" t="s">
        <v>77</v>
      </c>
      <c r="R35" s="1" t="s">
        <v>75</v>
      </c>
      <c r="T35" t="str">
        <f t="shared" si="1"/>
        <v>UO2</v>
      </c>
      <c r="U35" s="42">
        <f t="shared" si="9"/>
        <v>9.7909422127384858</v>
      </c>
      <c r="V35" s="43">
        <v>2.4705207963913973</v>
      </c>
      <c r="X35" s="1" t="s">
        <v>88</v>
      </c>
      <c r="Y35" s="4"/>
    </row>
    <row r="36" spans="1:25">
      <c r="A36" s="7" t="str">
        <f>'UO-3'!$A$1</f>
        <v>UO</v>
      </c>
      <c r="B36" s="28">
        <f>'UO-3'!$B$1</f>
        <v>3</v>
      </c>
      <c r="C36" s="9">
        <f>'UO-3'!$B$5</f>
        <v>5.0689284052431178</v>
      </c>
      <c r="D36" s="9">
        <f>'UO-3'!$C$5</f>
        <v>6.2390191968873925</v>
      </c>
      <c r="E36" s="9">
        <f>'UO-3'!$D$5</f>
        <v>7.7123206432856133</v>
      </c>
      <c r="F36" s="9">
        <f>'UO-3'!$E$5</f>
        <v>9.0973993891210654</v>
      </c>
      <c r="G36" s="9">
        <f>'UO-3'!$F$5</f>
        <v>10.416761428261339</v>
      </c>
      <c r="H36" s="9">
        <f>'UO-3'!$G$5</f>
        <v>10.572662258393009</v>
      </c>
      <c r="I36" s="9">
        <f>'UO-3'!$H$5</f>
        <v>11.75155452574349</v>
      </c>
      <c r="J36" s="9">
        <f>'UO-3'!$I$5</f>
        <v>10.546539805664173</v>
      </c>
      <c r="K36" s="9">
        <f>'UO-3'!$J$5</f>
        <v>9.0004358977266286</v>
      </c>
      <c r="L36" s="9">
        <f>'UO-3'!$K$5</f>
        <v>7.1145788668463261</v>
      </c>
      <c r="M36" s="9">
        <f>'UO-3'!$L$5</f>
        <v>5.5102966541827678</v>
      </c>
      <c r="N36" s="9">
        <f>'UO-3'!$M$5</f>
        <v>4.8789250560299529</v>
      </c>
      <c r="O36" s="10">
        <f t="shared" si="8"/>
        <v>97.909422127384886</v>
      </c>
      <c r="P36" t="s">
        <v>70</v>
      </c>
      <c r="Q36" s="1" t="s">
        <v>77</v>
      </c>
      <c r="R36" s="1" t="s">
        <v>75</v>
      </c>
      <c r="T36" t="str">
        <f t="shared" si="1"/>
        <v>UO3</v>
      </c>
      <c r="U36" s="42">
        <f t="shared" si="9"/>
        <v>9.7909422127384858</v>
      </c>
      <c r="V36" s="43">
        <v>2.4705207963913973</v>
      </c>
      <c r="X36" s="1" t="s">
        <v>88</v>
      </c>
      <c r="Y36" s="4"/>
    </row>
    <row r="37" spans="1:25">
      <c r="A37" s="7" t="str">
        <f>'UO-4'!$A$1</f>
        <v>UO</v>
      </c>
      <c r="B37" s="28">
        <f>'UO-4'!$B$1</f>
        <v>4</v>
      </c>
      <c r="C37" s="9">
        <f>'UO-4'!$B$5</f>
        <v>5.0689284052431178</v>
      </c>
      <c r="D37" s="9">
        <f>'UO-4'!$C$5</f>
        <v>6.2390191968873925</v>
      </c>
      <c r="E37" s="9">
        <f>'UO-4'!$D$5</f>
        <v>7.7123206432856133</v>
      </c>
      <c r="F37" s="9">
        <f>'UO-4'!$E$5</f>
        <v>9.0973993891210654</v>
      </c>
      <c r="G37" s="9">
        <f>'UO-4'!$F$5</f>
        <v>10.416761428261339</v>
      </c>
      <c r="H37" s="9">
        <f>'UO-4'!$G$5</f>
        <v>10.572662258393009</v>
      </c>
      <c r="I37" s="9">
        <f>'UO-4'!$H$5</f>
        <v>11.75155452574349</v>
      </c>
      <c r="J37" s="9">
        <f>'UO-4'!$I$5</f>
        <v>10.546539805664173</v>
      </c>
      <c r="K37" s="9">
        <f>'UO-4'!$J$5</f>
        <v>9.0004358977266286</v>
      </c>
      <c r="L37" s="9">
        <f>'UO-4'!$K$5</f>
        <v>7.1145788668463261</v>
      </c>
      <c r="M37" s="9">
        <f>'UO-4'!$L$5</f>
        <v>5.5102966541827678</v>
      </c>
      <c r="N37" s="9">
        <f>'UO-4'!$M$5</f>
        <v>4.8789250560299529</v>
      </c>
      <c r="O37" s="10">
        <f t="shared" si="8"/>
        <v>97.909422127384886</v>
      </c>
      <c r="P37" t="s">
        <v>70</v>
      </c>
      <c r="Q37" s="1" t="s">
        <v>77</v>
      </c>
      <c r="R37" s="1" t="s">
        <v>75</v>
      </c>
      <c r="T37" t="str">
        <f t="shared" si="1"/>
        <v>UO4</v>
      </c>
      <c r="U37" s="42">
        <f t="shared" si="9"/>
        <v>9.7909422127384858</v>
      </c>
      <c r="V37" s="43">
        <v>2.4705207963913973</v>
      </c>
      <c r="X37" s="1" t="s">
        <v>88</v>
      </c>
      <c r="Y37" s="4"/>
    </row>
    <row r="38" spans="1:25">
      <c r="A38" s="7" t="str">
        <f>'UO-5'!$A$1</f>
        <v>UO</v>
      </c>
      <c r="B38" s="28">
        <f>'UO-5'!$B$1</f>
        <v>5</v>
      </c>
      <c r="C38" s="9">
        <f>'UO-5'!$B$5</f>
        <v>5.0689284052431178</v>
      </c>
      <c r="D38" s="9">
        <f>'UO-5'!$C$5</f>
        <v>6.2390191968873925</v>
      </c>
      <c r="E38" s="9">
        <f>'UO-5'!$D$5</f>
        <v>7.7123206432856133</v>
      </c>
      <c r="F38" s="9">
        <f>'UO-5'!$E$5</f>
        <v>9.0973993891210654</v>
      </c>
      <c r="G38" s="9">
        <f>'UO-5'!$F$5</f>
        <v>10.416761428261339</v>
      </c>
      <c r="H38" s="9">
        <f>'UO-5'!$G$5</f>
        <v>10.572662258393009</v>
      </c>
      <c r="I38" s="9">
        <f>'UO-5'!$H$5</f>
        <v>11.75155452574349</v>
      </c>
      <c r="J38" s="9">
        <f>'UO-5'!$I$5</f>
        <v>10.546539805664173</v>
      </c>
      <c r="K38" s="9">
        <f>'UO-5'!$J$5</f>
        <v>9.0004358977266286</v>
      </c>
      <c r="L38" s="9">
        <f>'UO-5'!$K$5</f>
        <v>7.1145788668463261</v>
      </c>
      <c r="M38" s="9">
        <f>'UO-5'!$L$5</f>
        <v>5.5102966541827678</v>
      </c>
      <c r="N38" s="9">
        <f>'UO-5'!$M$5</f>
        <v>4.8789250560299529</v>
      </c>
      <c r="O38" s="10">
        <f t="shared" si="8"/>
        <v>97.909422127384886</v>
      </c>
      <c r="P38" t="s">
        <v>70</v>
      </c>
      <c r="Q38" s="1" t="s">
        <v>77</v>
      </c>
      <c r="R38" s="1" t="s">
        <v>75</v>
      </c>
      <c r="T38" t="str">
        <f t="shared" si="1"/>
        <v>UO5</v>
      </c>
      <c r="U38" s="42">
        <f t="shared" si="9"/>
        <v>9.7909422127384858</v>
      </c>
      <c r="V38" s="43">
        <v>2.4705207963913973</v>
      </c>
      <c r="X38" s="1" t="s">
        <v>88</v>
      </c>
      <c r="Y38" s="4"/>
    </row>
    <row r="39" spans="1:25">
      <c r="A39" s="7" t="str">
        <f>'UO-6'!$A$1</f>
        <v>UO</v>
      </c>
      <c r="B39" s="28">
        <f>'UO-6'!$B$1</f>
        <v>6</v>
      </c>
      <c r="C39" s="9">
        <f>'UO-6'!$B$5</f>
        <v>5.0689284052431178</v>
      </c>
      <c r="D39" s="9">
        <f>'UO-6'!$C$5</f>
        <v>6.2390191968873925</v>
      </c>
      <c r="E39" s="9">
        <f>'UO-6'!$D$5</f>
        <v>7.7123206432856133</v>
      </c>
      <c r="F39" s="9">
        <f>'UO-6'!$E$5</f>
        <v>9.0973993891210654</v>
      </c>
      <c r="G39" s="9">
        <f>'UO-6'!$F$5</f>
        <v>10.416761428261339</v>
      </c>
      <c r="H39" s="9">
        <f>'UO-6'!$G$5</f>
        <v>10.572662258393009</v>
      </c>
      <c r="I39" s="9">
        <f>'UO-6'!$H$5</f>
        <v>11.75155452574349</v>
      </c>
      <c r="J39" s="9">
        <f>'UO-6'!$I$5</f>
        <v>10.546539805664173</v>
      </c>
      <c r="K39" s="9">
        <f>'UO-6'!$J$5</f>
        <v>9.0004358977266286</v>
      </c>
      <c r="L39" s="9">
        <f>'UO-6'!$K$5</f>
        <v>7.1145788668463261</v>
      </c>
      <c r="M39" s="9">
        <f>'UO-6'!$L$5</f>
        <v>5.5102966541827678</v>
      </c>
      <c r="N39" s="9">
        <f>'UO-6'!$M$5</f>
        <v>4.8789250560299529</v>
      </c>
      <c r="O39" s="10">
        <f t="shared" si="8"/>
        <v>97.909422127384886</v>
      </c>
      <c r="P39" t="s">
        <v>70</v>
      </c>
      <c r="Q39" s="1" t="s">
        <v>77</v>
      </c>
      <c r="R39" s="1" t="s">
        <v>75</v>
      </c>
      <c r="T39" t="str">
        <f t="shared" si="1"/>
        <v>UO6</v>
      </c>
      <c r="U39" s="42">
        <f t="shared" si="9"/>
        <v>9.7909422127384858</v>
      </c>
      <c r="V39" s="43">
        <v>2.4705207963913973</v>
      </c>
      <c r="X39" s="1" t="s">
        <v>88</v>
      </c>
      <c r="Y39" s="4"/>
    </row>
    <row r="40" spans="1:25">
      <c r="A40" s="38" t="s">
        <v>85</v>
      </c>
      <c r="B40" s="40">
        <v>1</v>
      </c>
      <c r="C40" s="9">
        <f>'SO-1'!$B$5</f>
        <v>2.1454390687525127</v>
      </c>
      <c r="D40" s="9">
        <f>'SO-1'!$C$5</f>
        <v>2.8411473733611166</v>
      </c>
      <c r="E40" s="9">
        <f>'SO-1'!$D$5</f>
        <v>3.7171375604223638</v>
      </c>
      <c r="F40" s="9">
        <f>'SO-1'!$E$5</f>
        <v>4.5406726167580134</v>
      </c>
      <c r="G40" s="9">
        <f>'SO-1'!$F$5</f>
        <v>5.3251340739115722</v>
      </c>
      <c r="H40" s="9">
        <f>'SO-1'!$G$5</f>
        <v>5.4178290194598251</v>
      </c>
      <c r="I40" s="9">
        <f>'SO-1'!$H$5</f>
        <v>6.118770473312356</v>
      </c>
      <c r="J40" s="9">
        <f>'SO-1'!$I$5</f>
        <v>5.4022972270297194</v>
      </c>
      <c r="K40" s="9">
        <f>'SO-1'!$J$5</f>
        <v>4.4830204185793079</v>
      </c>
      <c r="L40" s="9">
        <f>'SO-1'!$K$5</f>
        <v>3.3617344405534064</v>
      </c>
      <c r="M40" s="9">
        <f>'SO-1'!$L$5</f>
        <v>2.4078661884005275</v>
      </c>
      <c r="N40" s="9">
        <f>'SO-1'!$M$5</f>
        <v>2.0324675721002823</v>
      </c>
      <c r="O40" s="41">
        <f t="shared" si="0"/>
        <v>47.793516032640994</v>
      </c>
      <c r="Q40" s="1"/>
      <c r="R40" s="1"/>
      <c r="T40" t="str">
        <f t="shared" si="1"/>
        <v>SO1</v>
      </c>
      <c r="U40" s="42">
        <f t="shared" si="2"/>
        <v>47.793516032640994</v>
      </c>
      <c r="V40" s="43">
        <v>6.7939321900763439</v>
      </c>
      <c r="Y40" s="4"/>
    </row>
    <row r="41" spans="1:25">
      <c r="A41" s="38" t="s">
        <v>85</v>
      </c>
      <c r="B41" s="40">
        <v>2</v>
      </c>
      <c r="C41" s="9">
        <f>'SO-2'!$B$5</f>
        <v>2.1454390687525127</v>
      </c>
      <c r="D41" s="9">
        <f>'SO-2'!$C$5</f>
        <v>2.8411473733611166</v>
      </c>
      <c r="E41" s="9">
        <f>'SO-2'!$D$5</f>
        <v>3.7171375604223638</v>
      </c>
      <c r="F41" s="9">
        <f>'SO-2'!$E$5</f>
        <v>4.5406726167580134</v>
      </c>
      <c r="G41" s="9">
        <f>'SO-2'!$F$5</f>
        <v>5.3251340739115722</v>
      </c>
      <c r="H41" s="9">
        <f>'SO-2'!$G$5</f>
        <v>5.4178290194598251</v>
      </c>
      <c r="I41" s="9">
        <f>'SO-2'!$H$5</f>
        <v>6.118770473312356</v>
      </c>
      <c r="J41" s="9">
        <f>'SO-2'!$I$5</f>
        <v>5.4022972270297194</v>
      </c>
      <c r="K41" s="9">
        <f>'SO-2'!$J$5</f>
        <v>4.4830204185793079</v>
      </c>
      <c r="L41" s="9">
        <f>'SO-2'!$K$5</f>
        <v>3.3617344405534064</v>
      </c>
      <c r="M41" s="9">
        <f>'SO-2'!$L$5</f>
        <v>2.4078661884005275</v>
      </c>
      <c r="N41" s="9">
        <f>'SO-2'!$M$5</f>
        <v>2.0324675721002823</v>
      </c>
      <c r="O41" s="41">
        <f t="shared" si="0"/>
        <v>47.793516032640994</v>
      </c>
      <c r="Q41" s="1"/>
      <c r="R41" s="1"/>
      <c r="T41" t="str">
        <f t="shared" si="1"/>
        <v>SO2</v>
      </c>
      <c r="U41" s="42">
        <f t="shared" si="2"/>
        <v>47.793516032640994</v>
      </c>
      <c r="V41" s="43">
        <v>6.7939321900763439</v>
      </c>
      <c r="Y41" s="4"/>
    </row>
    <row r="42" spans="1:25">
      <c r="A42" s="7" t="str">
        <f>'AF-1'!$A$1</f>
        <v>AF</v>
      </c>
      <c r="B42" s="8">
        <f>'AF-1'!$B$1</f>
        <v>1</v>
      </c>
      <c r="C42" s="9">
        <f>'AF-1'!$B$5</f>
        <v>6.5195782240797602</v>
      </c>
      <c r="D42" s="9">
        <f>'AF-1'!$C$5</f>
        <v>6.8126968590597032</v>
      </c>
      <c r="E42" s="9">
        <f>'AF-1'!$D$5</f>
        <v>7.3256278262402468</v>
      </c>
      <c r="F42" s="9">
        <f>'AF-1'!$E$5</f>
        <v>7.8430022440479625</v>
      </c>
      <c r="G42" s="9">
        <f>'AF-1'!$F$5</f>
        <v>8.3780018765877067</v>
      </c>
      <c r="H42" s="9">
        <f>'AF-1'!$G$5</f>
        <v>8.4596276641734285</v>
      </c>
      <c r="I42" s="9">
        <f>'AF-1'!$H$5</f>
        <v>8.8904861146475387</v>
      </c>
      <c r="J42" s="9">
        <f>'AF-1'!$I$5</f>
        <v>8.393074942412996</v>
      </c>
      <c r="K42" s="9">
        <f>'AF-1'!$J$5</f>
        <v>7.7223293123674956</v>
      </c>
      <c r="L42" s="9">
        <f>'AF-1'!$K$5</f>
        <v>7.0913101665925709</v>
      </c>
      <c r="M42" s="9">
        <f>'AF-1'!$L$5</f>
        <v>6.6230121655201613</v>
      </c>
      <c r="N42" s="9">
        <f>'AF-1'!$M$5</f>
        <v>6.4555008445076467</v>
      </c>
      <c r="O42" s="10">
        <f t="shared" si="0"/>
        <v>90.514248240237237</v>
      </c>
      <c r="P42" t="s">
        <v>72</v>
      </c>
      <c r="Q42" s="1" t="s">
        <v>73</v>
      </c>
      <c r="R42" s="1" t="s">
        <v>78</v>
      </c>
      <c r="S42" s="1" t="s">
        <v>82</v>
      </c>
      <c r="T42" t="str">
        <f t="shared" si="1"/>
        <v>AF1</v>
      </c>
      <c r="U42" s="32">
        <f>O42*(1-$X$2)</f>
        <v>9.0514248240237212</v>
      </c>
      <c r="V42" s="37">
        <v>1.9918225820126398</v>
      </c>
      <c r="X42" s="1" t="s">
        <v>88</v>
      </c>
      <c r="Y42" s="4"/>
    </row>
    <row r="43" spans="1:25">
      <c r="A43" s="7" t="str">
        <f>'MDO-1'!$A$1</f>
        <v>MDO</v>
      </c>
      <c r="B43" s="8">
        <f>'MDO-1'!$B$1</f>
        <v>1</v>
      </c>
      <c r="C43" s="9">
        <f>'MDO-1'!$B$5</f>
        <v>12.211110384250693</v>
      </c>
      <c r="D43" s="9">
        <f>'MDO-1'!$C$5</f>
        <v>13.131408562140697</v>
      </c>
      <c r="E43" s="9">
        <f>'MDO-1'!$D$5</f>
        <v>14.68303717105502</v>
      </c>
      <c r="F43" s="9">
        <f>'MDO-1'!$E$5</f>
        <v>15.868796991321268</v>
      </c>
      <c r="G43" s="9">
        <f>'MDO-1'!$F$5</f>
        <v>17.125564607212578</v>
      </c>
      <c r="H43" s="9">
        <f>'MDO-1'!$G$5</f>
        <v>17.175342877714492</v>
      </c>
      <c r="I43" s="9">
        <f>'MDO-1'!$H$5</f>
        <v>18.306673816326025</v>
      </c>
      <c r="J43" s="9">
        <f>'MDO-1'!$I$5</f>
        <v>17.199029966002232</v>
      </c>
      <c r="K43" s="9">
        <f>'MDO-1'!$J$5</f>
        <v>15.728146143000597</v>
      </c>
      <c r="L43" s="9">
        <f>'MDO-1'!$K$5</f>
        <v>14.105205838069054</v>
      </c>
      <c r="M43" s="9">
        <f>'MDO-1'!$L$5</f>
        <v>12.595025070924251</v>
      </c>
      <c r="N43" s="9">
        <f>'MDO-1'!$M$5</f>
        <v>12.114547627410291</v>
      </c>
      <c r="O43" s="10">
        <f t="shared" si="0"/>
        <v>180.24388905542722</v>
      </c>
      <c r="P43" t="s">
        <v>69</v>
      </c>
      <c r="T43" t="str">
        <f t="shared" si="1"/>
        <v>MDO1</v>
      </c>
      <c r="U43" s="32">
        <f t="shared" si="2"/>
        <v>180.24388905542722</v>
      </c>
      <c r="V43" s="37">
        <v>17.898923169855674</v>
      </c>
      <c r="Y43" s="4"/>
    </row>
    <row r="44" spans="1:25">
      <c r="A44" s="7" t="str">
        <f>'WLE-1'!$A$1</f>
        <v>WLE</v>
      </c>
      <c r="B44" s="8">
        <f>'WLE-1'!$B$1</f>
        <v>1</v>
      </c>
      <c r="C44" s="9">
        <f>'WLE-1'!$B$5</f>
        <v>21.478047444622522</v>
      </c>
      <c r="D44" s="9">
        <f>'WLE-1'!$C$5</f>
        <v>24.168990333802874</v>
      </c>
      <c r="E44" s="9">
        <f>'WLE-1'!$D$5</f>
        <v>28.44620810603319</v>
      </c>
      <c r="F44" s="9">
        <f>'WLE-1'!$E$5</f>
        <v>31.849644304725576</v>
      </c>
      <c r="G44" s="9">
        <f>'WLE-1'!$F$5</f>
        <v>35.379587724918608</v>
      </c>
      <c r="H44" s="9">
        <f>'WLE-1'!$G$5</f>
        <v>35.573296858965293</v>
      </c>
      <c r="I44" s="9">
        <f>'WLE-1'!$H$5</f>
        <v>38.74635175634802</v>
      </c>
      <c r="J44" s="9">
        <f>'WLE-1'!$I$5</f>
        <v>35.613313484141784</v>
      </c>
      <c r="K44" s="9">
        <f>'WLE-1'!$J$5</f>
        <v>31.480951678210623</v>
      </c>
      <c r="L44" s="9">
        <f>'WLE-1'!$K$5</f>
        <v>26.827837412413256</v>
      </c>
      <c r="M44" s="9">
        <f>'WLE-1'!$L$5</f>
        <v>22.576299842989609</v>
      </c>
      <c r="N44" s="9">
        <f>'WLE-1'!$M$5</f>
        <v>21.160738779339702</v>
      </c>
      <c r="O44" s="10">
        <f t="shared" si="0"/>
        <v>353.30126772651101</v>
      </c>
      <c r="P44" t="s">
        <v>72</v>
      </c>
      <c r="Q44" s="1" t="s">
        <v>73</v>
      </c>
      <c r="R44" s="1" t="s">
        <v>78</v>
      </c>
      <c r="S44" s="1" t="s">
        <v>82</v>
      </c>
      <c r="T44" t="str">
        <f t="shared" si="1"/>
        <v>WLE1</v>
      </c>
      <c r="U44" s="32">
        <f>O44*(1-$X$2)</f>
        <v>35.330126772651091</v>
      </c>
      <c r="V44" s="37">
        <v>4.4825376381805135</v>
      </c>
      <c r="X44" s="1" t="s">
        <v>88</v>
      </c>
      <c r="Y44" s="4"/>
    </row>
    <row r="45" spans="1:25">
      <c r="A45" s="7" t="str">
        <f>'PF-2'!$A$1</f>
        <v>PF</v>
      </c>
      <c r="B45" s="8">
        <f>'PF-2'!$B$1</f>
        <v>2</v>
      </c>
      <c r="C45" s="9">
        <f>'PF-2'!$B$5</f>
        <v>5.0619814812067228</v>
      </c>
      <c r="D45" s="9">
        <f>'PF-2'!$C$5</f>
        <v>6.1528730597353816</v>
      </c>
      <c r="E45" s="9">
        <f>'PF-2'!$D$5</f>
        <v>7.886830649849971</v>
      </c>
      <c r="F45" s="9">
        <f>'PF-2'!$E$5</f>
        <v>9.2665626025946128</v>
      </c>
      <c r="G45" s="9">
        <f>'PF-2'!$F$5</f>
        <v>10.697579799300769</v>
      </c>
      <c r="H45" s="9">
        <f>'PF-2'!$G$5</f>
        <v>10.776108282333706</v>
      </c>
      <c r="I45" s="9">
        <f>'PF-2'!$H$5</f>
        <v>12.062445082598636</v>
      </c>
      <c r="J45" s="9">
        <f>'PF-2'!$I$5</f>
        <v>10.792330774301741</v>
      </c>
      <c r="K45" s="9">
        <f>'PF-2'!$J$5</f>
        <v>9.117096895630727</v>
      </c>
      <c r="L45" s="9">
        <f>'PF-2'!$K$5</f>
        <v>7.2307531954728876</v>
      </c>
      <c r="M45" s="9">
        <f>'PF-2'!$L$5</f>
        <v>5.5072062005029707</v>
      </c>
      <c r="N45" s="9">
        <f>'PF-2'!$M$5</f>
        <v>4.9333465138341426</v>
      </c>
      <c r="O45" s="10">
        <f t="shared" si="0"/>
        <v>99.485114537362264</v>
      </c>
      <c r="P45" t="s">
        <v>72</v>
      </c>
      <c r="Q45" s="1" t="s">
        <v>73</v>
      </c>
      <c r="R45" s="1" t="s">
        <v>78</v>
      </c>
      <c r="S45" s="1" t="s">
        <v>82</v>
      </c>
      <c r="T45" t="str">
        <f t="shared" si="1"/>
        <v>PF2</v>
      </c>
      <c r="U45" s="32">
        <f>O45*(1-$X$2)</f>
        <v>9.9485114537362236</v>
      </c>
      <c r="V45" s="37">
        <v>1.9922032650020582</v>
      </c>
      <c r="X45" s="1" t="s">
        <v>88</v>
      </c>
      <c r="Y45" s="4"/>
    </row>
    <row r="46" spans="1:25" ht="13.8" thickBot="1">
      <c r="A46" s="11" t="str">
        <f>'Tank 30'!$A$1</f>
        <v>TK</v>
      </c>
      <c r="B46" s="12">
        <f>'Tank 30'!$B$1</f>
        <v>30</v>
      </c>
      <c r="C46" s="13">
        <f>'Tank 30'!$B$5</f>
        <v>3.9944031231910468</v>
      </c>
      <c r="D46" s="13">
        <f>'Tank 30'!$C$5</f>
        <v>5.1484369912203016</v>
      </c>
      <c r="E46" s="13">
        <f>'Tank 30'!$D$5</f>
        <v>6.9732642442918902</v>
      </c>
      <c r="F46" s="13">
        <f>'Tank 30'!$E$5</f>
        <v>8.4344063463431915</v>
      </c>
      <c r="G46" s="13">
        <f>'Tank 30'!$F$5</f>
        <v>9.9400228436754716</v>
      </c>
      <c r="H46" s="13">
        <f>'Tank 30'!$G$5</f>
        <v>10.027258383827853</v>
      </c>
      <c r="I46" s="13">
        <f>'Tank 30'!$H$5</f>
        <v>11.39636839172185</v>
      </c>
      <c r="J46" s="13">
        <f>'Tank 30'!$I$5</f>
        <v>10.060428736758242</v>
      </c>
      <c r="K46" s="13">
        <f>'Tank 30'!$J$5</f>
        <v>8.2822413442938227</v>
      </c>
      <c r="L46" s="13">
        <f>'Tank 30'!$K$5</f>
        <v>6.2936715289095471</v>
      </c>
      <c r="M46" s="13">
        <f>'Tank 30'!$L$5</f>
        <v>4.4699871381686851</v>
      </c>
      <c r="N46" s="13">
        <f>'Tank 30'!$M$5</f>
        <v>3.8592372859783115</v>
      </c>
      <c r="O46" s="14">
        <f t="shared" si="0"/>
        <v>88.879726358380211</v>
      </c>
      <c r="P46" t="s">
        <v>72</v>
      </c>
      <c r="Q46" s="1" t="s">
        <v>73</v>
      </c>
      <c r="R46" s="1" t="s">
        <v>78</v>
      </c>
      <c r="S46" s="1" t="s">
        <v>82</v>
      </c>
      <c r="T46" t="str">
        <f t="shared" si="1"/>
        <v>TK30</v>
      </c>
      <c r="U46" s="32">
        <f>O46*(1-$X$2)</f>
        <v>8.8879726358380182</v>
      </c>
      <c r="V46" s="37">
        <v>1.455765608913614</v>
      </c>
      <c r="X46" s="1" t="s">
        <v>88</v>
      </c>
      <c r="Y46" s="4"/>
    </row>
    <row r="47" spans="1:25" ht="13.8" thickTop="1">
      <c r="A47" s="27" t="s">
        <v>65</v>
      </c>
      <c r="B47" s="15"/>
      <c r="C47" s="35">
        <f t="shared" ref="C47:O47" si="10">SUM(C3:C46)</f>
        <v>776.14527012420194</v>
      </c>
      <c r="D47" s="35">
        <f t="shared" si="10"/>
        <v>819.04194548498879</v>
      </c>
      <c r="E47" s="35">
        <f t="shared" si="10"/>
        <v>884.91601652363499</v>
      </c>
      <c r="F47" s="35">
        <f t="shared" si="10"/>
        <v>938.74305901549224</v>
      </c>
      <c r="G47" s="35">
        <f t="shared" si="10"/>
        <v>993.84777116020268</v>
      </c>
      <c r="H47" s="35">
        <f t="shared" si="10"/>
        <v>997.43560053754175</v>
      </c>
      <c r="I47" s="35">
        <f t="shared" si="10"/>
        <v>1046.8917366663129</v>
      </c>
      <c r="J47" s="35">
        <f t="shared" si="10"/>
        <v>997.75433082372592</v>
      </c>
      <c r="K47" s="35">
        <f t="shared" si="10"/>
        <v>933.17581434814747</v>
      </c>
      <c r="L47" s="35">
        <f t="shared" si="10"/>
        <v>859.71723408512105</v>
      </c>
      <c r="M47" s="35">
        <f t="shared" si="10"/>
        <v>793.42135815175698</v>
      </c>
      <c r="N47" s="36">
        <f t="shared" si="10"/>
        <v>770.7424804278611</v>
      </c>
      <c r="O47" s="16">
        <f t="shared" si="10"/>
        <v>10811.832617348988</v>
      </c>
    </row>
    <row r="48" spans="1:25" ht="13.8" thickBot="1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9">
        <f>O47/2000</f>
        <v>5.4059163086744935</v>
      </c>
      <c r="V48" s="1" t="s">
        <v>86</v>
      </c>
    </row>
    <row r="49" ht="13.8" thickTop="1"/>
  </sheetData>
  <mergeCells count="2">
    <mergeCell ref="A1:B1"/>
    <mergeCell ref="C1:O1"/>
  </mergeCells>
  <pageMargins left="0.7" right="0.7" top="0.75" bottom="0.75" header="0.3" footer="0.3"/>
  <pageSetup scale="37" orientation="landscape" r:id="rId1"/>
  <colBreaks count="1" manualBreakCount="1">
    <brk id="2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52</v>
      </c>
      <c r="B1">
        <v>2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3.9645897963730388</v>
      </c>
      <c r="C5">
        <f t="shared" ref="C5:M5" si="0">C6+C7</f>
        <v>4.8497201236028245</v>
      </c>
      <c r="D5">
        <f t="shared" si="0"/>
        <v>5.9665514369112795</v>
      </c>
      <c r="E5">
        <f t="shared" si="0"/>
        <v>7.0148845801704161</v>
      </c>
      <c r="F5">
        <f t="shared" si="0"/>
        <v>8.0142342276630405</v>
      </c>
      <c r="G5">
        <f t="shared" si="0"/>
        <v>8.1317347862629745</v>
      </c>
      <c r="H5">
        <f t="shared" si="0"/>
        <v>9.0247354324308002</v>
      </c>
      <c r="I5">
        <f t="shared" si="0"/>
        <v>8.1122368433843466</v>
      </c>
      <c r="J5">
        <f t="shared" si="0"/>
        <v>6.9411528586729592</v>
      </c>
      <c r="K5">
        <f t="shared" si="0"/>
        <v>5.5137422611970432</v>
      </c>
      <c r="L5">
        <f t="shared" si="0"/>
        <v>4.2986869225460289</v>
      </c>
      <c r="M5">
        <f t="shared" si="0"/>
        <v>3.8211733785568391</v>
      </c>
      <c r="N5">
        <f>SUM(B5:M5)</f>
        <v>75.653442647771584</v>
      </c>
    </row>
    <row r="6" spans="1:27" ht="15.6">
      <c r="A6" s="1" t="s">
        <v>41</v>
      </c>
      <c r="B6">
        <f>B4*B8*B9*B10*B11</f>
        <v>-0.1725678647200308</v>
      </c>
      <c r="C6">
        <f t="shared" ref="C6:M6" si="1">C4*C8*C9*C10*C11</f>
        <v>0.71256246250975308</v>
      </c>
      <c r="D6">
        <f t="shared" si="1"/>
        <v>1.8293937758182091</v>
      </c>
      <c r="E6">
        <f t="shared" si="1"/>
        <v>2.8777269190773467</v>
      </c>
      <c r="F6">
        <f t="shared" si="1"/>
        <v>3.8770765665699707</v>
      </c>
      <c r="G6">
        <f t="shared" si="1"/>
        <v>3.9945771251699047</v>
      </c>
      <c r="H6">
        <f t="shared" si="1"/>
        <v>4.88757777133773</v>
      </c>
      <c r="I6">
        <f t="shared" si="1"/>
        <v>3.9750791822912768</v>
      </c>
      <c r="J6">
        <f t="shared" si="1"/>
        <v>2.8039951975798885</v>
      </c>
      <c r="K6">
        <f t="shared" si="1"/>
        <v>1.3765846001039734</v>
      </c>
      <c r="L6">
        <f t="shared" si="1"/>
        <v>0.16152926145295779</v>
      </c>
      <c r="M6">
        <f t="shared" si="1"/>
        <v>-0.31598428253623018</v>
      </c>
    </row>
    <row r="7" spans="1:27" ht="15.6">
      <c r="A7" s="1" t="s">
        <v>40</v>
      </c>
      <c r="B7">
        <f>0.001/5.614*B34*B21*B37/12*B38*B35*B36*B9</f>
        <v>4.1371576610930694</v>
      </c>
      <c r="C7">
        <f t="shared" ref="C7:M7" si="2">0.001/5.614*C34*C21*C37/12*C38*C35*C36*C9</f>
        <v>4.1371576610930711</v>
      </c>
      <c r="D7">
        <f t="shared" si="2"/>
        <v>4.1371576610930703</v>
      </c>
      <c r="E7">
        <f t="shared" si="2"/>
        <v>4.1371576610930694</v>
      </c>
      <c r="F7">
        <f t="shared" si="2"/>
        <v>4.1371576610930694</v>
      </c>
      <c r="G7">
        <f t="shared" si="2"/>
        <v>4.1371576610930703</v>
      </c>
      <c r="H7">
        <f t="shared" si="2"/>
        <v>4.1371576610930703</v>
      </c>
      <c r="I7">
        <f t="shared" si="2"/>
        <v>4.1371576610930703</v>
      </c>
      <c r="J7">
        <f t="shared" si="2"/>
        <v>4.1371576610930711</v>
      </c>
      <c r="K7">
        <f t="shared" si="2"/>
        <v>4.1371576610930703</v>
      </c>
      <c r="L7">
        <f t="shared" si="2"/>
        <v>4.1371576610930711</v>
      </c>
      <c r="M7">
        <f t="shared" si="2"/>
        <v>4.1371576610930694</v>
      </c>
    </row>
    <row r="8" spans="1:27" ht="15.6">
      <c r="A8" s="1" t="s">
        <v>39</v>
      </c>
      <c r="B8">
        <f>B12^2/4*PI()*B13</f>
        <v>201.59268718235518</v>
      </c>
      <c r="C8">
        <f t="shared" ref="C8:M8" si="3">C12^2/4*PI()*C13</f>
        <v>201.59268718235518</v>
      </c>
      <c r="D8">
        <f t="shared" si="3"/>
        <v>201.59268718235518</v>
      </c>
      <c r="E8">
        <f t="shared" si="3"/>
        <v>201.59268718235518</v>
      </c>
      <c r="F8">
        <f t="shared" si="3"/>
        <v>201.59268718235518</v>
      </c>
      <c r="G8">
        <f t="shared" si="3"/>
        <v>201.59268718235518</v>
      </c>
      <c r="H8">
        <f t="shared" si="3"/>
        <v>201.59268718235518</v>
      </c>
      <c r="I8">
        <f t="shared" si="3"/>
        <v>201.59268718235518</v>
      </c>
      <c r="J8">
        <f t="shared" si="3"/>
        <v>201.59268718235518</v>
      </c>
      <c r="K8">
        <f t="shared" si="3"/>
        <v>201.59268718235518</v>
      </c>
      <c r="L8">
        <f t="shared" si="3"/>
        <v>201.59268718235518</v>
      </c>
      <c r="M8">
        <f t="shared" si="3"/>
        <v>201.59268718235518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-3.4480689747633797E-3</v>
      </c>
      <c r="C10">
        <f t="shared" ref="C10:M10" si="5">C20/C21+(C22-C25)/(C26-C27)</f>
        <v>1.5315520223561273E-2</v>
      </c>
      <c r="D10">
        <f t="shared" si="5"/>
        <v>3.5867935149772996E-2</v>
      </c>
      <c r="E10">
        <f t="shared" si="5"/>
        <v>5.8704305354206877E-2</v>
      </c>
      <c r="F10">
        <f t="shared" si="5"/>
        <v>7.7511529093693216E-2</v>
      </c>
      <c r="G10">
        <f t="shared" si="5"/>
        <v>8.3398519628856776E-2</v>
      </c>
      <c r="H10">
        <f t="shared" si="5"/>
        <v>9.9787934774967391E-2</v>
      </c>
      <c r="I10">
        <f t="shared" si="5"/>
        <v>8.1157776044808672E-2</v>
      </c>
      <c r="J10">
        <f t="shared" si="5"/>
        <v>5.8597520443140323E-2</v>
      </c>
      <c r="K10">
        <f t="shared" si="5"/>
        <v>2.7335158285834098E-2</v>
      </c>
      <c r="L10">
        <f t="shared" si="5"/>
        <v>3.2597050503105351E-3</v>
      </c>
      <c r="M10">
        <f t="shared" si="5"/>
        <v>-6.0978071640846211E-3</v>
      </c>
    </row>
    <row r="11" spans="1:27" ht="15.6">
      <c r="A11" s="1" t="s">
        <v>36</v>
      </c>
      <c r="B11">
        <f>1/(1+0.053*B27*B13)</f>
        <v>0.89016231553472325</v>
      </c>
      <c r="C11">
        <f t="shared" ref="C11:M11" si="6">1/(1+0.053*C27*C13)</f>
        <v>0.89016231553472325</v>
      </c>
      <c r="D11">
        <f t="shared" si="6"/>
        <v>0.89016231553472325</v>
      </c>
      <c r="E11">
        <f t="shared" si="6"/>
        <v>0.89016231553472325</v>
      </c>
      <c r="F11">
        <f t="shared" si="6"/>
        <v>0.89016231553472325</v>
      </c>
      <c r="G11">
        <f t="shared" si="6"/>
        <v>0.89016231553472325</v>
      </c>
      <c r="H11">
        <f t="shared" si="6"/>
        <v>0.89016231553472325</v>
      </c>
      <c r="I11">
        <f t="shared" si="6"/>
        <v>0.89016231553472325</v>
      </c>
      <c r="J11">
        <f t="shared" si="6"/>
        <v>0.89016231553472325</v>
      </c>
      <c r="K11">
        <f t="shared" si="6"/>
        <v>0.89016231553472325</v>
      </c>
      <c r="L11">
        <f t="shared" si="6"/>
        <v>0.89016231553472325</v>
      </c>
      <c r="M11">
        <f t="shared" si="6"/>
        <v>0.89016231553472325</v>
      </c>
    </row>
    <row r="12" spans="1:27">
      <c r="A12" s="1" t="s">
        <v>35</v>
      </c>
      <c r="B12" s="6">
        <v>10.5</v>
      </c>
      <c r="C12">
        <f>$B$12</f>
        <v>10.5</v>
      </c>
      <c r="D12">
        <f t="shared" ref="D12:M12" si="7">$B$12</f>
        <v>10.5</v>
      </c>
      <c r="E12">
        <f t="shared" si="7"/>
        <v>10.5</v>
      </c>
      <c r="F12">
        <f t="shared" si="7"/>
        <v>10.5</v>
      </c>
      <c r="G12">
        <f t="shared" si="7"/>
        <v>10.5</v>
      </c>
      <c r="H12">
        <f t="shared" si="7"/>
        <v>10.5</v>
      </c>
      <c r="I12">
        <f t="shared" si="7"/>
        <v>10.5</v>
      </c>
      <c r="J12">
        <f t="shared" si="7"/>
        <v>10.5</v>
      </c>
      <c r="K12">
        <f t="shared" si="7"/>
        <v>10.5</v>
      </c>
      <c r="L12">
        <f t="shared" si="7"/>
        <v>10.5</v>
      </c>
      <c r="M12">
        <f t="shared" si="7"/>
        <v>10.5</v>
      </c>
    </row>
    <row r="13" spans="1:27" ht="15.6">
      <c r="A13" s="1" t="s">
        <v>34</v>
      </c>
      <c r="B13">
        <f>B14-B15+B17</f>
        <v>2.328125</v>
      </c>
      <c r="C13">
        <f t="shared" ref="C13:M13" si="8">C14-C15+C17</f>
        <v>2.328125</v>
      </c>
      <c r="D13">
        <f t="shared" si="8"/>
        <v>2.328125</v>
      </c>
      <c r="E13">
        <f t="shared" si="8"/>
        <v>2.328125</v>
      </c>
      <c r="F13">
        <f t="shared" si="8"/>
        <v>2.328125</v>
      </c>
      <c r="G13">
        <f t="shared" si="8"/>
        <v>2.328125</v>
      </c>
      <c r="H13">
        <f t="shared" si="8"/>
        <v>2.328125</v>
      </c>
      <c r="I13">
        <f t="shared" si="8"/>
        <v>2.328125</v>
      </c>
      <c r="J13">
        <f t="shared" si="8"/>
        <v>2.328125</v>
      </c>
      <c r="K13">
        <f t="shared" si="8"/>
        <v>2.328125</v>
      </c>
      <c r="L13">
        <f t="shared" si="8"/>
        <v>2.328125</v>
      </c>
      <c r="M13">
        <f t="shared" si="8"/>
        <v>2.328125</v>
      </c>
    </row>
    <row r="14" spans="1:27" ht="15.6">
      <c r="A14" s="1" t="s">
        <v>33</v>
      </c>
      <c r="B14" s="6">
        <v>30</v>
      </c>
      <c r="C14">
        <f>$B$14</f>
        <v>30</v>
      </c>
      <c r="D14">
        <f t="shared" ref="D14:M14" si="9">$B$14</f>
        <v>30</v>
      </c>
      <c r="E14">
        <f t="shared" si="9"/>
        <v>30</v>
      </c>
      <c r="F14">
        <f t="shared" si="9"/>
        <v>30</v>
      </c>
      <c r="G14">
        <f t="shared" si="9"/>
        <v>30</v>
      </c>
      <c r="H14">
        <f t="shared" si="9"/>
        <v>30</v>
      </c>
      <c r="I14">
        <f t="shared" si="9"/>
        <v>30</v>
      </c>
      <c r="J14">
        <f t="shared" si="9"/>
        <v>30</v>
      </c>
      <c r="K14">
        <f t="shared" si="9"/>
        <v>30</v>
      </c>
      <c r="L14">
        <f t="shared" si="9"/>
        <v>30</v>
      </c>
      <c r="M14">
        <f t="shared" si="9"/>
        <v>30</v>
      </c>
    </row>
    <row r="15" spans="1:27" ht="15.6">
      <c r="A15" s="1" t="s">
        <v>32</v>
      </c>
      <c r="B15">
        <f>B14-2</f>
        <v>28</v>
      </c>
      <c r="C15">
        <f>$B$15</f>
        <v>28</v>
      </c>
      <c r="D15">
        <f t="shared" ref="D15:M15" si="10">$B$15</f>
        <v>28</v>
      </c>
      <c r="E15">
        <f t="shared" si="10"/>
        <v>28</v>
      </c>
      <c r="F15">
        <f t="shared" si="10"/>
        <v>28</v>
      </c>
      <c r="G15">
        <f t="shared" si="10"/>
        <v>28</v>
      </c>
      <c r="H15">
        <f t="shared" si="10"/>
        <v>28</v>
      </c>
      <c r="I15">
        <f t="shared" si="10"/>
        <v>28</v>
      </c>
      <c r="J15">
        <f t="shared" si="10"/>
        <v>28</v>
      </c>
      <c r="K15">
        <f t="shared" si="10"/>
        <v>28</v>
      </c>
      <c r="L15">
        <f t="shared" si="10"/>
        <v>28</v>
      </c>
      <c r="M15">
        <f t="shared" si="10"/>
        <v>28</v>
      </c>
    </row>
    <row r="16" spans="1:27" ht="15.6">
      <c r="A16" s="1" t="s">
        <v>31</v>
      </c>
      <c r="B16">
        <f>B17*0.33</f>
        <v>0.10828125000000001</v>
      </c>
      <c r="C16">
        <f t="shared" ref="C16:M16" si="11">C17*0.33</f>
        <v>0.10828125000000001</v>
      </c>
      <c r="D16">
        <f t="shared" si="11"/>
        <v>0.10828125000000001</v>
      </c>
      <c r="E16">
        <f t="shared" si="11"/>
        <v>0.10828125000000001</v>
      </c>
      <c r="F16">
        <f t="shared" si="11"/>
        <v>0.10828125000000001</v>
      </c>
      <c r="G16">
        <f t="shared" si="11"/>
        <v>0.10828125000000001</v>
      </c>
      <c r="H16">
        <f t="shared" si="11"/>
        <v>0.10828125000000001</v>
      </c>
      <c r="I16">
        <f t="shared" si="11"/>
        <v>0.10828125000000001</v>
      </c>
      <c r="J16">
        <f t="shared" si="11"/>
        <v>0.10828125000000001</v>
      </c>
      <c r="K16">
        <f t="shared" si="11"/>
        <v>0.10828125000000001</v>
      </c>
      <c r="L16">
        <f t="shared" si="11"/>
        <v>0.10828125000000001</v>
      </c>
      <c r="M16">
        <f t="shared" si="11"/>
        <v>0.10828125000000001</v>
      </c>
    </row>
    <row r="17" spans="1:13" ht="15.6">
      <c r="A17" s="1" t="s">
        <v>30</v>
      </c>
      <c r="B17">
        <f>B18*B19</f>
        <v>0.328125</v>
      </c>
      <c r="C17">
        <f t="shared" ref="C17:M17" si="12">C18*C19</f>
        <v>0.328125</v>
      </c>
      <c r="D17">
        <f t="shared" si="12"/>
        <v>0.328125</v>
      </c>
      <c r="E17">
        <f t="shared" si="12"/>
        <v>0.328125</v>
      </c>
      <c r="F17">
        <f t="shared" si="12"/>
        <v>0.328125</v>
      </c>
      <c r="G17">
        <f t="shared" si="12"/>
        <v>0.328125</v>
      </c>
      <c r="H17">
        <f t="shared" si="12"/>
        <v>0.328125</v>
      </c>
      <c r="I17">
        <f t="shared" si="12"/>
        <v>0.328125</v>
      </c>
      <c r="J17">
        <f t="shared" si="12"/>
        <v>0.328125</v>
      </c>
      <c r="K17">
        <f t="shared" si="12"/>
        <v>0.328125</v>
      </c>
      <c r="L17">
        <f t="shared" si="12"/>
        <v>0.328125</v>
      </c>
      <c r="M17">
        <f t="shared" si="12"/>
        <v>0.328125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5.25</v>
      </c>
      <c r="C19">
        <f t="shared" ref="C19:M19" si="14">C12/2</f>
        <v>5.25</v>
      </c>
      <c r="D19">
        <f t="shared" si="14"/>
        <v>5.25</v>
      </c>
      <c r="E19">
        <f t="shared" si="14"/>
        <v>5.25</v>
      </c>
      <c r="F19">
        <f t="shared" si="14"/>
        <v>5.25</v>
      </c>
      <c r="G19">
        <f t="shared" si="14"/>
        <v>5.25</v>
      </c>
      <c r="H19">
        <f t="shared" si="14"/>
        <v>5.25</v>
      </c>
      <c r="I19">
        <f t="shared" si="14"/>
        <v>5.25</v>
      </c>
      <c r="J19">
        <f t="shared" si="14"/>
        <v>5.25</v>
      </c>
      <c r="K19">
        <f t="shared" si="14"/>
        <v>5.25</v>
      </c>
      <c r="L19">
        <f t="shared" si="14"/>
        <v>5.25</v>
      </c>
      <c r="M19">
        <f t="shared" si="14"/>
        <v>5.25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0.11004273504273504</v>
      </c>
      <c r="C35">
        <f t="shared" ref="C35:M35" si="22">(180+C37)/(6*C37)/12</f>
        <v>0.11004273504273504</v>
      </c>
      <c r="D35">
        <f t="shared" si="22"/>
        <v>0.11004273504273504</v>
      </c>
      <c r="E35">
        <f t="shared" si="22"/>
        <v>0.11004273504273504</v>
      </c>
      <c r="F35">
        <f t="shared" si="22"/>
        <v>0.11004273504273504</v>
      </c>
      <c r="G35">
        <f t="shared" si="22"/>
        <v>0.11004273504273504</v>
      </c>
      <c r="H35">
        <f t="shared" si="22"/>
        <v>0.11004273504273504</v>
      </c>
      <c r="I35">
        <f t="shared" si="22"/>
        <v>0.11004273504273504</v>
      </c>
      <c r="J35">
        <f t="shared" si="22"/>
        <v>0.11004273504273504</v>
      </c>
      <c r="K35">
        <f t="shared" si="22"/>
        <v>0.11004273504273504</v>
      </c>
      <c r="L35">
        <f t="shared" si="22"/>
        <v>0.11004273504273504</v>
      </c>
      <c r="M35">
        <f t="shared" si="22"/>
        <v>0.11004273504273504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26</v>
      </c>
      <c r="C37" s="6">
        <v>26</v>
      </c>
      <c r="D37" s="6">
        <v>26</v>
      </c>
      <c r="E37" s="6">
        <v>26</v>
      </c>
      <c r="F37" s="6">
        <v>26</v>
      </c>
      <c r="G37" s="6">
        <v>26</v>
      </c>
      <c r="H37" s="6">
        <v>26</v>
      </c>
      <c r="I37" s="6">
        <v>26</v>
      </c>
      <c r="J37" s="6">
        <v>26</v>
      </c>
      <c r="K37" s="6">
        <v>26</v>
      </c>
      <c r="L37" s="6">
        <v>26</v>
      </c>
      <c r="M37" s="6">
        <v>26</v>
      </c>
    </row>
    <row r="38" spans="1:13" ht="15.6">
      <c r="A38" s="1" t="s">
        <v>13</v>
      </c>
      <c r="B38">
        <f>PI()*B12^2/4*B39</f>
        <v>2597.7044254370603</v>
      </c>
      <c r="C38">
        <f t="shared" ref="C38:M38" si="23">PI()*C12^2/4*C39</f>
        <v>2597.7044254370603</v>
      </c>
      <c r="D38">
        <f t="shared" si="23"/>
        <v>2597.7044254370603</v>
      </c>
      <c r="E38">
        <f t="shared" si="23"/>
        <v>2597.7044254370603</v>
      </c>
      <c r="F38">
        <f t="shared" si="23"/>
        <v>2597.7044254370603</v>
      </c>
      <c r="G38">
        <f t="shared" si="23"/>
        <v>2597.7044254370603</v>
      </c>
      <c r="H38">
        <f t="shared" si="23"/>
        <v>2597.7044254370603</v>
      </c>
      <c r="I38">
        <f t="shared" si="23"/>
        <v>2597.7044254370603</v>
      </c>
      <c r="J38">
        <f t="shared" si="23"/>
        <v>2597.7044254370603</v>
      </c>
      <c r="K38">
        <f t="shared" si="23"/>
        <v>2597.7044254370603</v>
      </c>
      <c r="L38">
        <f t="shared" si="23"/>
        <v>2597.7044254370603</v>
      </c>
      <c r="M38">
        <f t="shared" si="23"/>
        <v>2597.7044254370603</v>
      </c>
    </row>
    <row r="39" spans="1:13" ht="15.6">
      <c r="A39" s="1" t="s">
        <v>12</v>
      </c>
      <c r="B39">
        <f>B14</f>
        <v>30</v>
      </c>
      <c r="C39">
        <f t="shared" ref="C39:M39" si="24">C14</f>
        <v>30</v>
      </c>
      <c r="D39">
        <f t="shared" si="24"/>
        <v>30</v>
      </c>
      <c r="E39">
        <f t="shared" si="24"/>
        <v>30</v>
      </c>
      <c r="F39">
        <f t="shared" si="24"/>
        <v>30</v>
      </c>
      <c r="G39">
        <f t="shared" si="24"/>
        <v>30</v>
      </c>
      <c r="H39">
        <f t="shared" si="24"/>
        <v>30</v>
      </c>
      <c r="I39">
        <f t="shared" si="24"/>
        <v>30</v>
      </c>
      <c r="J39">
        <f t="shared" si="24"/>
        <v>30</v>
      </c>
      <c r="K39">
        <f t="shared" si="24"/>
        <v>30</v>
      </c>
      <c r="L39">
        <f t="shared" si="24"/>
        <v>30</v>
      </c>
      <c r="M39">
        <f t="shared" si="24"/>
        <v>30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52</v>
      </c>
      <c r="B1">
        <v>3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4.1986773232830599</v>
      </c>
      <c r="C5">
        <f t="shared" ref="C5:M5" si="0">C6+C7</f>
        <v>5.1759121928588536</v>
      </c>
      <c r="D5">
        <f t="shared" si="0"/>
        <v>6.4089582983006972</v>
      </c>
      <c r="E5">
        <f t="shared" si="0"/>
        <v>7.5663784781414769</v>
      </c>
      <c r="F5">
        <f t="shared" si="0"/>
        <v>8.6697180569406314</v>
      </c>
      <c r="G5">
        <f t="shared" si="0"/>
        <v>8.7994454423052986</v>
      </c>
      <c r="H5">
        <f t="shared" si="0"/>
        <v>9.7853695973618038</v>
      </c>
      <c r="I5">
        <f t="shared" si="0"/>
        <v>8.7779185901798868</v>
      </c>
      <c r="J5">
        <f t="shared" si="0"/>
        <v>7.484974410260679</v>
      </c>
      <c r="K5">
        <f t="shared" si="0"/>
        <v>5.9090308840443919</v>
      </c>
      <c r="L5">
        <f t="shared" si="0"/>
        <v>4.5675397963870346</v>
      </c>
      <c r="M5">
        <f t="shared" si="0"/>
        <v>4.0403373364493955</v>
      </c>
      <c r="N5">
        <f>SUM(B5:M5)</f>
        <v>81.384260406513221</v>
      </c>
    </row>
    <row r="6" spans="1:27" ht="15.6">
      <c r="A6" s="1" t="s">
        <v>41</v>
      </c>
      <c r="B6">
        <f>B4*B8*B9*B10*B11</f>
        <v>-0.19052486349716141</v>
      </c>
      <c r="C6">
        <f t="shared" ref="C6:M6" si="1">C4*C8*C9*C10*C11</f>
        <v>0.78671000607863151</v>
      </c>
      <c r="D6">
        <f t="shared" si="1"/>
        <v>2.0197561115204756</v>
      </c>
      <c r="E6">
        <f t="shared" si="1"/>
        <v>3.1771762913612558</v>
      </c>
      <c r="F6">
        <f t="shared" si="1"/>
        <v>4.2805158701604116</v>
      </c>
      <c r="G6">
        <f t="shared" si="1"/>
        <v>4.4102432555250761</v>
      </c>
      <c r="H6">
        <f t="shared" si="1"/>
        <v>5.3961674105815822</v>
      </c>
      <c r="I6">
        <f t="shared" si="1"/>
        <v>4.3887164033996644</v>
      </c>
      <c r="J6">
        <f t="shared" si="1"/>
        <v>3.0957722234804566</v>
      </c>
      <c r="K6">
        <f t="shared" si="1"/>
        <v>1.5198286972641706</v>
      </c>
      <c r="L6">
        <f t="shared" si="1"/>
        <v>0.1783376096068125</v>
      </c>
      <c r="M6">
        <f t="shared" si="1"/>
        <v>-0.34886485033082576</v>
      </c>
    </row>
    <row r="7" spans="1:27" ht="15.6">
      <c r="A7" s="1" t="s">
        <v>40</v>
      </c>
      <c r="B7">
        <f>0.001/5.614*B34*B21*B37/12*B38*B35*B36*B9</f>
        <v>4.3892021867802216</v>
      </c>
      <c r="C7">
        <f t="shared" ref="C7:M7" si="2">0.001/5.614*C34*C21*C37/12*C38*C35*C36*C9</f>
        <v>4.3892021867802224</v>
      </c>
      <c r="D7">
        <f t="shared" si="2"/>
        <v>4.3892021867802216</v>
      </c>
      <c r="E7">
        <f t="shared" si="2"/>
        <v>4.3892021867802216</v>
      </c>
      <c r="F7">
        <f t="shared" si="2"/>
        <v>4.3892021867802207</v>
      </c>
      <c r="G7">
        <f t="shared" si="2"/>
        <v>4.3892021867802216</v>
      </c>
      <c r="H7">
        <f t="shared" si="2"/>
        <v>4.3892021867802216</v>
      </c>
      <c r="I7">
        <f t="shared" si="2"/>
        <v>4.3892021867802216</v>
      </c>
      <c r="J7">
        <f t="shared" si="2"/>
        <v>4.3892021867802224</v>
      </c>
      <c r="K7">
        <f t="shared" si="2"/>
        <v>4.3892021867802216</v>
      </c>
      <c r="L7">
        <f t="shared" si="2"/>
        <v>4.3892021867802224</v>
      </c>
      <c r="M7">
        <f t="shared" si="2"/>
        <v>4.3892021867802216</v>
      </c>
    </row>
    <row r="8" spans="1:27" ht="15.6">
      <c r="A8" s="1" t="s">
        <v>39</v>
      </c>
      <c r="B8">
        <f>B12^2/4*PI()*B13</f>
        <v>222.73401040099512</v>
      </c>
      <c r="C8">
        <f t="shared" ref="C8:M8" si="3">C12^2/4*PI()*C13</f>
        <v>222.73401040099512</v>
      </c>
      <c r="D8">
        <f t="shared" si="3"/>
        <v>222.73401040099512</v>
      </c>
      <c r="E8">
        <f t="shared" si="3"/>
        <v>222.73401040099512</v>
      </c>
      <c r="F8">
        <f t="shared" si="3"/>
        <v>222.73401040099512</v>
      </c>
      <c r="G8">
        <f t="shared" si="3"/>
        <v>222.73401040099512</v>
      </c>
      <c r="H8">
        <f t="shared" si="3"/>
        <v>222.73401040099512</v>
      </c>
      <c r="I8">
        <f t="shared" si="3"/>
        <v>222.73401040099512</v>
      </c>
      <c r="J8">
        <f t="shared" si="3"/>
        <v>222.73401040099512</v>
      </c>
      <c r="K8">
        <f t="shared" si="3"/>
        <v>222.73401040099512</v>
      </c>
      <c r="L8">
        <f t="shared" si="3"/>
        <v>222.73401040099512</v>
      </c>
      <c r="M8">
        <f t="shared" si="3"/>
        <v>222.73401040099512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-3.4480689747633797E-3</v>
      </c>
      <c r="C10">
        <f t="shared" ref="C10:M10" si="5">C20/C21+(C22-C25)/(C26-C27)</f>
        <v>1.5315520223561273E-2</v>
      </c>
      <c r="D10">
        <f t="shared" si="5"/>
        <v>3.5867935149772996E-2</v>
      </c>
      <c r="E10">
        <f t="shared" si="5"/>
        <v>5.8704305354206877E-2</v>
      </c>
      <c r="F10">
        <f t="shared" si="5"/>
        <v>7.7511529093693216E-2</v>
      </c>
      <c r="G10">
        <f t="shared" si="5"/>
        <v>8.3398519628856776E-2</v>
      </c>
      <c r="H10">
        <f t="shared" si="5"/>
        <v>9.9787934774967391E-2</v>
      </c>
      <c r="I10">
        <f t="shared" si="5"/>
        <v>8.1157776044808672E-2</v>
      </c>
      <c r="J10">
        <f t="shared" si="5"/>
        <v>5.8597520443140323E-2</v>
      </c>
      <c r="K10">
        <f t="shared" si="5"/>
        <v>2.7335158285834098E-2</v>
      </c>
      <c r="L10">
        <f t="shared" si="5"/>
        <v>3.2597050503105351E-3</v>
      </c>
      <c r="M10">
        <f t="shared" si="5"/>
        <v>-6.0978071640846211E-3</v>
      </c>
    </row>
    <row r="11" spans="1:27" ht="15.6">
      <c r="A11" s="1" t="s">
        <v>36</v>
      </c>
      <c r="B11">
        <f>1/(1+0.053*B27*B13)</f>
        <v>0.88950660180681029</v>
      </c>
      <c r="C11">
        <f t="shared" ref="C11:M11" si="6">1/(1+0.053*C27*C13)</f>
        <v>0.88950660180681029</v>
      </c>
      <c r="D11">
        <f t="shared" si="6"/>
        <v>0.88950660180681029</v>
      </c>
      <c r="E11">
        <f t="shared" si="6"/>
        <v>0.88950660180681029</v>
      </c>
      <c r="F11">
        <f t="shared" si="6"/>
        <v>0.88950660180681029</v>
      </c>
      <c r="G11">
        <f t="shared" si="6"/>
        <v>0.88950660180681029</v>
      </c>
      <c r="H11">
        <f t="shared" si="6"/>
        <v>0.88950660180681029</v>
      </c>
      <c r="I11">
        <f t="shared" si="6"/>
        <v>0.88950660180681029</v>
      </c>
      <c r="J11">
        <f t="shared" si="6"/>
        <v>0.88950660180681029</v>
      </c>
      <c r="K11">
        <f t="shared" si="6"/>
        <v>0.88950660180681029</v>
      </c>
      <c r="L11">
        <f t="shared" si="6"/>
        <v>0.88950660180681029</v>
      </c>
      <c r="M11">
        <f t="shared" si="6"/>
        <v>0.88950660180681029</v>
      </c>
    </row>
    <row r="12" spans="1:27">
      <c r="A12" s="1" t="s">
        <v>35</v>
      </c>
      <c r="B12" s="6">
        <v>11</v>
      </c>
      <c r="C12">
        <f>$B$12</f>
        <v>11</v>
      </c>
      <c r="D12">
        <f t="shared" ref="D12:M12" si="7">$B$12</f>
        <v>11</v>
      </c>
      <c r="E12">
        <f t="shared" si="7"/>
        <v>11</v>
      </c>
      <c r="F12">
        <f t="shared" si="7"/>
        <v>11</v>
      </c>
      <c r="G12">
        <f t="shared" si="7"/>
        <v>11</v>
      </c>
      <c r="H12">
        <f t="shared" si="7"/>
        <v>11</v>
      </c>
      <c r="I12">
        <f t="shared" si="7"/>
        <v>11</v>
      </c>
      <c r="J12">
        <f t="shared" si="7"/>
        <v>11</v>
      </c>
      <c r="K12">
        <f t="shared" si="7"/>
        <v>11</v>
      </c>
      <c r="L12">
        <f t="shared" si="7"/>
        <v>11</v>
      </c>
      <c r="M12">
        <f t="shared" si="7"/>
        <v>11</v>
      </c>
    </row>
    <row r="13" spans="1:27" ht="15.6">
      <c r="A13" s="1" t="s">
        <v>34</v>
      </c>
      <c r="B13">
        <f>B14-B15+B17</f>
        <v>2.34375</v>
      </c>
      <c r="C13">
        <f t="shared" ref="C13:M13" si="8">C14-C15+C17</f>
        <v>2.34375</v>
      </c>
      <c r="D13">
        <f t="shared" si="8"/>
        <v>2.34375</v>
      </c>
      <c r="E13">
        <f t="shared" si="8"/>
        <v>2.34375</v>
      </c>
      <c r="F13">
        <f t="shared" si="8"/>
        <v>2.34375</v>
      </c>
      <c r="G13">
        <f t="shared" si="8"/>
        <v>2.34375</v>
      </c>
      <c r="H13">
        <f t="shared" si="8"/>
        <v>2.34375</v>
      </c>
      <c r="I13">
        <f t="shared" si="8"/>
        <v>2.34375</v>
      </c>
      <c r="J13">
        <f t="shared" si="8"/>
        <v>2.34375</v>
      </c>
      <c r="K13">
        <f t="shared" si="8"/>
        <v>2.34375</v>
      </c>
      <c r="L13">
        <f t="shared" si="8"/>
        <v>2.34375</v>
      </c>
      <c r="M13">
        <f t="shared" si="8"/>
        <v>2.34375</v>
      </c>
    </row>
    <row r="14" spans="1:27" ht="15.6">
      <c r="A14" s="1" t="s">
        <v>33</v>
      </c>
      <c r="B14" s="6">
        <v>29</v>
      </c>
      <c r="C14">
        <f>$B$14</f>
        <v>29</v>
      </c>
      <c r="D14">
        <f t="shared" ref="D14:M14" si="9">$B$14</f>
        <v>29</v>
      </c>
      <c r="E14">
        <f t="shared" si="9"/>
        <v>29</v>
      </c>
      <c r="F14">
        <f t="shared" si="9"/>
        <v>29</v>
      </c>
      <c r="G14">
        <f t="shared" si="9"/>
        <v>29</v>
      </c>
      <c r="H14">
        <f t="shared" si="9"/>
        <v>29</v>
      </c>
      <c r="I14">
        <f t="shared" si="9"/>
        <v>29</v>
      </c>
      <c r="J14">
        <f t="shared" si="9"/>
        <v>29</v>
      </c>
      <c r="K14">
        <f t="shared" si="9"/>
        <v>29</v>
      </c>
      <c r="L14">
        <f t="shared" si="9"/>
        <v>29</v>
      </c>
      <c r="M14">
        <f t="shared" si="9"/>
        <v>29</v>
      </c>
    </row>
    <row r="15" spans="1:27" ht="15.6">
      <c r="A15" s="1" t="s">
        <v>32</v>
      </c>
      <c r="B15">
        <f>B14-2</f>
        <v>27</v>
      </c>
      <c r="C15">
        <f>$B$15</f>
        <v>27</v>
      </c>
      <c r="D15">
        <f t="shared" ref="D15:M15" si="10">$B$15</f>
        <v>27</v>
      </c>
      <c r="E15">
        <f t="shared" si="10"/>
        <v>27</v>
      </c>
      <c r="F15">
        <f t="shared" si="10"/>
        <v>27</v>
      </c>
      <c r="G15">
        <f t="shared" si="10"/>
        <v>27</v>
      </c>
      <c r="H15">
        <f t="shared" si="10"/>
        <v>27</v>
      </c>
      <c r="I15">
        <f t="shared" si="10"/>
        <v>27</v>
      </c>
      <c r="J15">
        <f t="shared" si="10"/>
        <v>27</v>
      </c>
      <c r="K15">
        <f t="shared" si="10"/>
        <v>27</v>
      </c>
      <c r="L15">
        <f t="shared" si="10"/>
        <v>27</v>
      </c>
      <c r="M15">
        <f t="shared" si="10"/>
        <v>27</v>
      </c>
    </row>
    <row r="16" spans="1:27" ht="15.6">
      <c r="A16" s="1" t="s">
        <v>31</v>
      </c>
      <c r="B16">
        <f>B17*0.33</f>
        <v>0.11343750000000001</v>
      </c>
      <c r="C16">
        <f t="shared" ref="C16:M16" si="11">C17*0.33</f>
        <v>0.11343750000000001</v>
      </c>
      <c r="D16">
        <f t="shared" si="11"/>
        <v>0.11343750000000001</v>
      </c>
      <c r="E16">
        <f t="shared" si="11"/>
        <v>0.11343750000000001</v>
      </c>
      <c r="F16">
        <f t="shared" si="11"/>
        <v>0.11343750000000001</v>
      </c>
      <c r="G16">
        <f t="shared" si="11"/>
        <v>0.11343750000000001</v>
      </c>
      <c r="H16">
        <f t="shared" si="11"/>
        <v>0.11343750000000001</v>
      </c>
      <c r="I16">
        <f t="shared" si="11"/>
        <v>0.11343750000000001</v>
      </c>
      <c r="J16">
        <f t="shared" si="11"/>
        <v>0.11343750000000001</v>
      </c>
      <c r="K16">
        <f t="shared" si="11"/>
        <v>0.11343750000000001</v>
      </c>
      <c r="L16">
        <f t="shared" si="11"/>
        <v>0.11343750000000001</v>
      </c>
      <c r="M16">
        <f t="shared" si="11"/>
        <v>0.11343750000000001</v>
      </c>
    </row>
    <row r="17" spans="1:13" ht="15.6">
      <c r="A17" s="1" t="s">
        <v>30</v>
      </c>
      <c r="B17">
        <f>B18*B19</f>
        <v>0.34375</v>
      </c>
      <c r="C17">
        <f t="shared" ref="C17:M17" si="12">C18*C19</f>
        <v>0.34375</v>
      </c>
      <c r="D17">
        <f t="shared" si="12"/>
        <v>0.34375</v>
      </c>
      <c r="E17">
        <f t="shared" si="12"/>
        <v>0.34375</v>
      </c>
      <c r="F17">
        <f t="shared" si="12"/>
        <v>0.34375</v>
      </c>
      <c r="G17">
        <f t="shared" si="12"/>
        <v>0.34375</v>
      </c>
      <c r="H17">
        <f t="shared" si="12"/>
        <v>0.34375</v>
      </c>
      <c r="I17">
        <f t="shared" si="12"/>
        <v>0.34375</v>
      </c>
      <c r="J17">
        <f t="shared" si="12"/>
        <v>0.34375</v>
      </c>
      <c r="K17">
        <f t="shared" si="12"/>
        <v>0.34375</v>
      </c>
      <c r="L17">
        <f t="shared" si="12"/>
        <v>0.34375</v>
      </c>
      <c r="M17">
        <f t="shared" si="12"/>
        <v>0.34375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5.5</v>
      </c>
      <c r="C19">
        <f t="shared" ref="C19:M19" si="14">C12/2</f>
        <v>5.5</v>
      </c>
      <c r="D19">
        <f t="shared" si="14"/>
        <v>5.5</v>
      </c>
      <c r="E19">
        <f t="shared" si="14"/>
        <v>5.5</v>
      </c>
      <c r="F19">
        <f t="shared" si="14"/>
        <v>5.5</v>
      </c>
      <c r="G19">
        <f t="shared" si="14"/>
        <v>5.5</v>
      </c>
      <c r="H19">
        <f t="shared" si="14"/>
        <v>5.5</v>
      </c>
      <c r="I19">
        <f t="shared" si="14"/>
        <v>5.5</v>
      </c>
      <c r="J19">
        <f t="shared" si="14"/>
        <v>5.5</v>
      </c>
      <c r="K19">
        <f t="shared" si="14"/>
        <v>5.5</v>
      </c>
      <c r="L19">
        <f t="shared" si="14"/>
        <v>5.5</v>
      </c>
      <c r="M19">
        <f t="shared" si="14"/>
        <v>5.5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0.11004273504273504</v>
      </c>
      <c r="C35">
        <f t="shared" ref="C35:M35" si="22">(180+C37)/(6*C37)/12</f>
        <v>0.11004273504273504</v>
      </c>
      <c r="D35">
        <f t="shared" si="22"/>
        <v>0.11004273504273504</v>
      </c>
      <c r="E35">
        <f t="shared" si="22"/>
        <v>0.11004273504273504</v>
      </c>
      <c r="F35">
        <f t="shared" si="22"/>
        <v>0.11004273504273504</v>
      </c>
      <c r="G35">
        <f t="shared" si="22"/>
        <v>0.11004273504273504</v>
      </c>
      <c r="H35">
        <f t="shared" si="22"/>
        <v>0.11004273504273504</v>
      </c>
      <c r="I35">
        <f t="shared" si="22"/>
        <v>0.11004273504273504</v>
      </c>
      <c r="J35">
        <f t="shared" si="22"/>
        <v>0.11004273504273504</v>
      </c>
      <c r="K35">
        <f t="shared" si="22"/>
        <v>0.11004273504273504</v>
      </c>
      <c r="L35">
        <f t="shared" si="22"/>
        <v>0.11004273504273504</v>
      </c>
      <c r="M35">
        <f t="shared" si="22"/>
        <v>0.11004273504273504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26</v>
      </c>
      <c r="C37" s="6">
        <v>26</v>
      </c>
      <c r="D37" s="6">
        <v>26</v>
      </c>
      <c r="E37" s="6">
        <v>26</v>
      </c>
      <c r="F37" s="6">
        <v>26</v>
      </c>
      <c r="G37" s="6">
        <v>26</v>
      </c>
      <c r="H37" s="6">
        <v>26</v>
      </c>
      <c r="I37" s="6">
        <v>26</v>
      </c>
      <c r="J37" s="6">
        <v>26</v>
      </c>
      <c r="K37" s="6">
        <v>26</v>
      </c>
      <c r="L37" s="6">
        <v>26</v>
      </c>
      <c r="M37" s="6">
        <v>26</v>
      </c>
    </row>
    <row r="38" spans="1:13" ht="15.6">
      <c r="A38" s="1" t="s">
        <v>13</v>
      </c>
      <c r="B38">
        <f>PI()*B12^2/4*B39</f>
        <v>2755.9621553616462</v>
      </c>
      <c r="C38">
        <f t="shared" ref="C38:M38" si="23">PI()*C12^2/4*C39</f>
        <v>2755.9621553616462</v>
      </c>
      <c r="D38">
        <f t="shared" si="23"/>
        <v>2755.9621553616462</v>
      </c>
      <c r="E38">
        <f t="shared" si="23"/>
        <v>2755.9621553616462</v>
      </c>
      <c r="F38">
        <f t="shared" si="23"/>
        <v>2755.9621553616462</v>
      </c>
      <c r="G38">
        <f t="shared" si="23"/>
        <v>2755.9621553616462</v>
      </c>
      <c r="H38">
        <f t="shared" si="23"/>
        <v>2755.9621553616462</v>
      </c>
      <c r="I38">
        <f t="shared" si="23"/>
        <v>2755.9621553616462</v>
      </c>
      <c r="J38">
        <f t="shared" si="23"/>
        <v>2755.9621553616462</v>
      </c>
      <c r="K38">
        <f t="shared" si="23"/>
        <v>2755.9621553616462</v>
      </c>
      <c r="L38">
        <f t="shared" si="23"/>
        <v>2755.9621553616462</v>
      </c>
      <c r="M38">
        <f t="shared" si="23"/>
        <v>2755.9621553616462</v>
      </c>
    </row>
    <row r="39" spans="1:13" ht="15.6">
      <c r="A39" s="1" t="s">
        <v>12</v>
      </c>
      <c r="B39">
        <f>B14</f>
        <v>29</v>
      </c>
      <c r="C39">
        <f t="shared" ref="C39:M39" si="24">C14</f>
        <v>29</v>
      </c>
      <c r="D39">
        <f t="shared" si="24"/>
        <v>29</v>
      </c>
      <c r="E39">
        <f t="shared" si="24"/>
        <v>29</v>
      </c>
      <c r="F39">
        <f t="shared" si="24"/>
        <v>29</v>
      </c>
      <c r="G39">
        <f t="shared" si="24"/>
        <v>29</v>
      </c>
      <c r="H39">
        <f t="shared" si="24"/>
        <v>29</v>
      </c>
      <c r="I39">
        <f t="shared" si="24"/>
        <v>29</v>
      </c>
      <c r="J39">
        <f t="shared" si="24"/>
        <v>29</v>
      </c>
      <c r="K39">
        <f t="shared" si="24"/>
        <v>29</v>
      </c>
      <c r="L39">
        <f t="shared" si="24"/>
        <v>29</v>
      </c>
      <c r="M39">
        <f t="shared" si="24"/>
        <v>29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52</v>
      </c>
      <c r="B1">
        <v>4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4.2404003071125773</v>
      </c>
      <c r="C5">
        <f t="shared" ref="C5:M5" si="0">C6+C7</f>
        <v>5.1255306343423612</v>
      </c>
      <c r="D5">
        <f t="shared" si="0"/>
        <v>6.2423619476508172</v>
      </c>
      <c r="E5">
        <f t="shared" si="0"/>
        <v>7.2906950909099537</v>
      </c>
      <c r="F5">
        <f t="shared" si="0"/>
        <v>8.2900447384025782</v>
      </c>
      <c r="G5">
        <f t="shared" si="0"/>
        <v>8.4075452970025122</v>
      </c>
      <c r="H5">
        <f t="shared" si="0"/>
        <v>9.3005459431703379</v>
      </c>
      <c r="I5">
        <f t="shared" si="0"/>
        <v>8.3880473541238842</v>
      </c>
      <c r="J5">
        <f t="shared" si="0"/>
        <v>7.2169633694124968</v>
      </c>
      <c r="K5">
        <f t="shared" si="0"/>
        <v>5.7895527719365809</v>
      </c>
      <c r="L5">
        <f t="shared" si="0"/>
        <v>4.5744974332855666</v>
      </c>
      <c r="M5">
        <f t="shared" si="0"/>
        <v>4.0969838892963768</v>
      </c>
      <c r="N5">
        <f>SUM(B5:M5)</f>
        <v>78.963168776646057</v>
      </c>
    </row>
    <row r="6" spans="1:27" ht="15.6">
      <c r="A6" s="1" t="s">
        <v>41</v>
      </c>
      <c r="B6">
        <f>B4*B8*B9*B10*B11</f>
        <v>-0.1725678647200308</v>
      </c>
      <c r="C6">
        <f t="shared" ref="C6:M6" si="1">C4*C8*C9*C10*C11</f>
        <v>0.71256246250975308</v>
      </c>
      <c r="D6">
        <f t="shared" si="1"/>
        <v>1.8293937758182091</v>
      </c>
      <c r="E6">
        <f t="shared" si="1"/>
        <v>2.8777269190773467</v>
      </c>
      <c r="F6">
        <f t="shared" si="1"/>
        <v>3.8770765665699707</v>
      </c>
      <c r="G6">
        <f t="shared" si="1"/>
        <v>3.9945771251699047</v>
      </c>
      <c r="H6">
        <f t="shared" si="1"/>
        <v>4.88757777133773</v>
      </c>
      <c r="I6">
        <f t="shared" si="1"/>
        <v>3.9750791822912768</v>
      </c>
      <c r="J6">
        <f t="shared" si="1"/>
        <v>2.8039951975798885</v>
      </c>
      <c r="K6">
        <f t="shared" si="1"/>
        <v>1.3765846001039734</v>
      </c>
      <c r="L6">
        <f t="shared" si="1"/>
        <v>0.16152926145295779</v>
      </c>
      <c r="M6">
        <f t="shared" si="1"/>
        <v>-0.31598428253623018</v>
      </c>
    </row>
    <row r="7" spans="1:27" ht="15.6">
      <c r="A7" s="1" t="s">
        <v>40</v>
      </c>
      <c r="B7">
        <f>0.001/5.614*B34*B21*B37/12*B38*B35*B36*B9</f>
        <v>4.4129681718326079</v>
      </c>
      <c r="C7">
        <f t="shared" ref="C7:M7" si="2">0.001/5.614*C34*C21*C37/12*C38*C35*C36*C9</f>
        <v>4.4129681718326079</v>
      </c>
      <c r="D7">
        <f t="shared" si="2"/>
        <v>4.4129681718326079</v>
      </c>
      <c r="E7">
        <f t="shared" si="2"/>
        <v>4.412968171832607</v>
      </c>
      <c r="F7">
        <f t="shared" si="2"/>
        <v>4.4129681718326079</v>
      </c>
      <c r="G7">
        <f t="shared" si="2"/>
        <v>4.412968171832607</v>
      </c>
      <c r="H7">
        <f t="shared" si="2"/>
        <v>4.412968171832607</v>
      </c>
      <c r="I7">
        <f t="shared" si="2"/>
        <v>4.412968171832607</v>
      </c>
      <c r="J7">
        <f t="shared" si="2"/>
        <v>4.4129681718326088</v>
      </c>
      <c r="K7">
        <f t="shared" si="2"/>
        <v>4.412968171832607</v>
      </c>
      <c r="L7">
        <f t="shared" si="2"/>
        <v>4.4129681718326088</v>
      </c>
      <c r="M7">
        <f t="shared" si="2"/>
        <v>4.412968171832607</v>
      </c>
    </row>
    <row r="8" spans="1:27" ht="15.6">
      <c r="A8" s="1" t="s">
        <v>39</v>
      </c>
      <c r="B8">
        <f>B12^2/4*PI()*B13</f>
        <v>201.59268718235518</v>
      </c>
      <c r="C8">
        <f t="shared" ref="C8:M8" si="3">C12^2/4*PI()*C13</f>
        <v>201.59268718235518</v>
      </c>
      <c r="D8">
        <f t="shared" si="3"/>
        <v>201.59268718235518</v>
      </c>
      <c r="E8">
        <f t="shared" si="3"/>
        <v>201.59268718235518</v>
      </c>
      <c r="F8">
        <f t="shared" si="3"/>
        <v>201.59268718235518</v>
      </c>
      <c r="G8">
        <f t="shared" si="3"/>
        <v>201.59268718235518</v>
      </c>
      <c r="H8">
        <f t="shared" si="3"/>
        <v>201.59268718235518</v>
      </c>
      <c r="I8">
        <f t="shared" si="3"/>
        <v>201.59268718235518</v>
      </c>
      <c r="J8">
        <f t="shared" si="3"/>
        <v>201.59268718235518</v>
      </c>
      <c r="K8">
        <f t="shared" si="3"/>
        <v>201.59268718235518</v>
      </c>
      <c r="L8">
        <f t="shared" si="3"/>
        <v>201.59268718235518</v>
      </c>
      <c r="M8">
        <f t="shared" si="3"/>
        <v>201.59268718235518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-3.4480689747633797E-3</v>
      </c>
      <c r="C10">
        <f t="shared" ref="C10:M10" si="5">C20/C21+(C22-C25)/(C26-C27)</f>
        <v>1.5315520223561273E-2</v>
      </c>
      <c r="D10">
        <f t="shared" si="5"/>
        <v>3.5867935149772996E-2</v>
      </c>
      <c r="E10">
        <f t="shared" si="5"/>
        <v>5.8704305354206877E-2</v>
      </c>
      <c r="F10">
        <f t="shared" si="5"/>
        <v>7.7511529093693216E-2</v>
      </c>
      <c r="G10">
        <f t="shared" si="5"/>
        <v>8.3398519628856776E-2</v>
      </c>
      <c r="H10">
        <f t="shared" si="5"/>
        <v>9.9787934774967391E-2</v>
      </c>
      <c r="I10">
        <f t="shared" si="5"/>
        <v>8.1157776044808672E-2</v>
      </c>
      <c r="J10">
        <f t="shared" si="5"/>
        <v>5.8597520443140323E-2</v>
      </c>
      <c r="K10">
        <f t="shared" si="5"/>
        <v>2.7335158285834098E-2</v>
      </c>
      <c r="L10">
        <f t="shared" si="5"/>
        <v>3.2597050503105351E-3</v>
      </c>
      <c r="M10">
        <f t="shared" si="5"/>
        <v>-6.0978071640846211E-3</v>
      </c>
    </row>
    <row r="11" spans="1:27" ht="15.6">
      <c r="A11" s="1" t="s">
        <v>36</v>
      </c>
      <c r="B11">
        <f>1/(1+0.053*B27*B13)</f>
        <v>0.89016231553472325</v>
      </c>
      <c r="C11">
        <f t="shared" ref="C11:M11" si="6">1/(1+0.053*C27*C13)</f>
        <v>0.89016231553472325</v>
      </c>
      <c r="D11">
        <f t="shared" si="6"/>
        <v>0.89016231553472325</v>
      </c>
      <c r="E11">
        <f t="shared" si="6"/>
        <v>0.89016231553472325</v>
      </c>
      <c r="F11">
        <f t="shared" si="6"/>
        <v>0.89016231553472325</v>
      </c>
      <c r="G11">
        <f t="shared" si="6"/>
        <v>0.89016231553472325</v>
      </c>
      <c r="H11">
        <f t="shared" si="6"/>
        <v>0.89016231553472325</v>
      </c>
      <c r="I11">
        <f t="shared" si="6"/>
        <v>0.89016231553472325</v>
      </c>
      <c r="J11">
        <f t="shared" si="6"/>
        <v>0.89016231553472325</v>
      </c>
      <c r="K11">
        <f t="shared" si="6"/>
        <v>0.89016231553472325</v>
      </c>
      <c r="L11">
        <f t="shared" si="6"/>
        <v>0.89016231553472325</v>
      </c>
      <c r="M11">
        <f t="shared" si="6"/>
        <v>0.89016231553472325</v>
      </c>
    </row>
    <row r="12" spans="1:27">
      <c r="A12" s="1" t="s">
        <v>35</v>
      </c>
      <c r="B12" s="6">
        <v>10.5</v>
      </c>
      <c r="C12">
        <f>$B$12</f>
        <v>10.5</v>
      </c>
      <c r="D12">
        <f t="shared" ref="D12:M12" si="7">$B$12</f>
        <v>10.5</v>
      </c>
      <c r="E12">
        <f t="shared" si="7"/>
        <v>10.5</v>
      </c>
      <c r="F12">
        <f t="shared" si="7"/>
        <v>10.5</v>
      </c>
      <c r="G12">
        <f t="shared" si="7"/>
        <v>10.5</v>
      </c>
      <c r="H12">
        <f t="shared" si="7"/>
        <v>10.5</v>
      </c>
      <c r="I12">
        <f t="shared" si="7"/>
        <v>10.5</v>
      </c>
      <c r="J12">
        <f t="shared" si="7"/>
        <v>10.5</v>
      </c>
      <c r="K12">
        <f t="shared" si="7"/>
        <v>10.5</v>
      </c>
      <c r="L12">
        <f t="shared" si="7"/>
        <v>10.5</v>
      </c>
      <c r="M12">
        <f t="shared" si="7"/>
        <v>10.5</v>
      </c>
    </row>
    <row r="13" spans="1:27" ht="15.6">
      <c r="A13" s="1" t="s">
        <v>34</v>
      </c>
      <c r="B13">
        <f>B14-B15+B17</f>
        <v>2.328125</v>
      </c>
      <c r="C13">
        <f t="shared" ref="C13:M13" si="8">C14-C15+C17</f>
        <v>2.328125</v>
      </c>
      <c r="D13">
        <f t="shared" si="8"/>
        <v>2.328125</v>
      </c>
      <c r="E13">
        <f t="shared" si="8"/>
        <v>2.328125</v>
      </c>
      <c r="F13">
        <f t="shared" si="8"/>
        <v>2.328125</v>
      </c>
      <c r="G13">
        <f t="shared" si="8"/>
        <v>2.328125</v>
      </c>
      <c r="H13">
        <f t="shared" si="8"/>
        <v>2.328125</v>
      </c>
      <c r="I13">
        <f t="shared" si="8"/>
        <v>2.328125</v>
      </c>
      <c r="J13">
        <f t="shared" si="8"/>
        <v>2.328125</v>
      </c>
      <c r="K13">
        <f t="shared" si="8"/>
        <v>2.328125</v>
      </c>
      <c r="L13">
        <f t="shared" si="8"/>
        <v>2.328125</v>
      </c>
      <c r="M13">
        <f t="shared" si="8"/>
        <v>2.328125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0.10828125000000001</v>
      </c>
      <c r="C16">
        <f t="shared" ref="C16:M16" si="11">C17*0.33</f>
        <v>0.10828125000000001</v>
      </c>
      <c r="D16">
        <f t="shared" si="11"/>
        <v>0.10828125000000001</v>
      </c>
      <c r="E16">
        <f t="shared" si="11"/>
        <v>0.10828125000000001</v>
      </c>
      <c r="F16">
        <f t="shared" si="11"/>
        <v>0.10828125000000001</v>
      </c>
      <c r="G16">
        <f t="shared" si="11"/>
        <v>0.10828125000000001</v>
      </c>
      <c r="H16">
        <f t="shared" si="11"/>
        <v>0.10828125000000001</v>
      </c>
      <c r="I16">
        <f t="shared" si="11"/>
        <v>0.10828125000000001</v>
      </c>
      <c r="J16">
        <f t="shared" si="11"/>
        <v>0.10828125000000001</v>
      </c>
      <c r="K16">
        <f t="shared" si="11"/>
        <v>0.10828125000000001</v>
      </c>
      <c r="L16">
        <f t="shared" si="11"/>
        <v>0.10828125000000001</v>
      </c>
      <c r="M16">
        <f t="shared" si="11"/>
        <v>0.10828125000000001</v>
      </c>
    </row>
    <row r="17" spans="1:13" ht="15.6">
      <c r="A17" s="1" t="s">
        <v>30</v>
      </c>
      <c r="B17">
        <f>B18*B19</f>
        <v>0.328125</v>
      </c>
      <c r="C17">
        <f t="shared" ref="C17:M17" si="12">C18*C19</f>
        <v>0.328125</v>
      </c>
      <c r="D17">
        <f t="shared" si="12"/>
        <v>0.328125</v>
      </c>
      <c r="E17">
        <f t="shared" si="12"/>
        <v>0.328125</v>
      </c>
      <c r="F17">
        <f t="shared" si="12"/>
        <v>0.328125</v>
      </c>
      <c r="G17">
        <f t="shared" si="12"/>
        <v>0.328125</v>
      </c>
      <c r="H17">
        <f t="shared" si="12"/>
        <v>0.328125</v>
      </c>
      <c r="I17">
        <f t="shared" si="12"/>
        <v>0.328125</v>
      </c>
      <c r="J17">
        <f t="shared" si="12"/>
        <v>0.328125</v>
      </c>
      <c r="K17">
        <f t="shared" si="12"/>
        <v>0.328125</v>
      </c>
      <c r="L17">
        <f t="shared" si="12"/>
        <v>0.328125</v>
      </c>
      <c r="M17">
        <f t="shared" si="12"/>
        <v>0.328125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5.25</v>
      </c>
      <c r="C19">
        <f t="shared" ref="C19:M19" si="14">C12/2</f>
        <v>5.25</v>
      </c>
      <c r="D19">
        <f t="shared" si="14"/>
        <v>5.25</v>
      </c>
      <c r="E19">
        <f t="shared" si="14"/>
        <v>5.25</v>
      </c>
      <c r="F19">
        <f t="shared" si="14"/>
        <v>5.25</v>
      </c>
      <c r="G19">
        <f t="shared" si="14"/>
        <v>5.25</v>
      </c>
      <c r="H19">
        <f t="shared" si="14"/>
        <v>5.25</v>
      </c>
      <c r="I19">
        <f t="shared" si="14"/>
        <v>5.25</v>
      </c>
      <c r="J19">
        <f t="shared" si="14"/>
        <v>5.25</v>
      </c>
      <c r="K19">
        <f t="shared" si="14"/>
        <v>5.25</v>
      </c>
      <c r="L19">
        <f t="shared" si="14"/>
        <v>5.25</v>
      </c>
      <c r="M19">
        <f t="shared" si="14"/>
        <v>5.25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0.11004273504273504</v>
      </c>
      <c r="C35">
        <f t="shared" ref="C35:M35" si="22">(180+C37)/(6*C37)/12</f>
        <v>0.11004273504273504</v>
      </c>
      <c r="D35">
        <f t="shared" si="22"/>
        <v>0.11004273504273504</v>
      </c>
      <c r="E35">
        <f t="shared" si="22"/>
        <v>0.11004273504273504</v>
      </c>
      <c r="F35">
        <f t="shared" si="22"/>
        <v>0.11004273504273504</v>
      </c>
      <c r="G35">
        <f t="shared" si="22"/>
        <v>0.11004273504273504</v>
      </c>
      <c r="H35">
        <f t="shared" si="22"/>
        <v>0.11004273504273504</v>
      </c>
      <c r="I35">
        <f t="shared" si="22"/>
        <v>0.11004273504273504</v>
      </c>
      <c r="J35">
        <f t="shared" si="22"/>
        <v>0.11004273504273504</v>
      </c>
      <c r="K35">
        <f t="shared" si="22"/>
        <v>0.11004273504273504</v>
      </c>
      <c r="L35">
        <f t="shared" si="22"/>
        <v>0.11004273504273504</v>
      </c>
      <c r="M35">
        <f t="shared" si="22"/>
        <v>0.11004273504273504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26</v>
      </c>
      <c r="C37" s="6">
        <v>26</v>
      </c>
      <c r="D37" s="6">
        <v>26</v>
      </c>
      <c r="E37" s="6">
        <v>26</v>
      </c>
      <c r="F37" s="6">
        <v>26</v>
      </c>
      <c r="G37" s="6">
        <v>26</v>
      </c>
      <c r="H37" s="6">
        <v>26</v>
      </c>
      <c r="I37" s="6">
        <v>26</v>
      </c>
      <c r="J37" s="6">
        <v>26</v>
      </c>
      <c r="K37" s="6">
        <v>26</v>
      </c>
      <c r="L37" s="6">
        <v>26</v>
      </c>
      <c r="M37" s="6">
        <v>26</v>
      </c>
    </row>
    <row r="38" spans="1:13" ht="15.6">
      <c r="A38" s="1" t="s">
        <v>13</v>
      </c>
      <c r="B38">
        <f>PI()*B12^2/4*B39</f>
        <v>2770.8847204661975</v>
      </c>
      <c r="C38">
        <f t="shared" ref="C38:M38" si="23">PI()*C12^2/4*C39</f>
        <v>2770.8847204661975</v>
      </c>
      <c r="D38">
        <f t="shared" si="23"/>
        <v>2770.8847204661975</v>
      </c>
      <c r="E38">
        <f t="shared" si="23"/>
        <v>2770.8847204661975</v>
      </c>
      <c r="F38">
        <f t="shared" si="23"/>
        <v>2770.8847204661975</v>
      </c>
      <c r="G38">
        <f t="shared" si="23"/>
        <v>2770.8847204661975</v>
      </c>
      <c r="H38">
        <f t="shared" si="23"/>
        <v>2770.8847204661975</v>
      </c>
      <c r="I38">
        <f t="shared" si="23"/>
        <v>2770.8847204661975</v>
      </c>
      <c r="J38">
        <f t="shared" si="23"/>
        <v>2770.8847204661975</v>
      </c>
      <c r="K38">
        <f t="shared" si="23"/>
        <v>2770.8847204661975</v>
      </c>
      <c r="L38">
        <f t="shared" si="23"/>
        <v>2770.8847204661975</v>
      </c>
      <c r="M38">
        <f t="shared" si="23"/>
        <v>2770.8847204661975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3ADE-5EA0-C645-9A29-29778C3F68EF}">
  <sheetPr>
    <tabColor rgb="FFFFFF00"/>
  </sheetPr>
  <dimension ref="A1:AA60"/>
  <sheetViews>
    <sheetView zoomScale="130" zoomScaleNormal="130" workbookViewId="0">
      <selection activeCell="B1" sqref="B1"/>
    </sheetView>
  </sheetViews>
  <sheetFormatPr defaultColWidth="8.77734375" defaultRowHeight="13.2"/>
  <cols>
    <col min="2" max="13" width="10.44140625" customWidth="1"/>
  </cols>
  <sheetData>
    <row r="1" spans="1:27">
      <c r="A1" s="1" t="s">
        <v>52</v>
      </c>
      <c r="B1">
        <v>5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4.2404003071125773</v>
      </c>
      <c r="C5">
        <f t="shared" ref="C5:M5" si="0">C6+C7</f>
        <v>5.1255306343423612</v>
      </c>
      <c r="D5">
        <f t="shared" si="0"/>
        <v>6.2423619476508172</v>
      </c>
      <c r="E5">
        <f t="shared" si="0"/>
        <v>7.2906950909099537</v>
      </c>
      <c r="F5">
        <f t="shared" si="0"/>
        <v>8.2900447384025782</v>
      </c>
      <c r="G5">
        <f t="shared" si="0"/>
        <v>8.4075452970025122</v>
      </c>
      <c r="H5">
        <f t="shared" si="0"/>
        <v>9.3005459431703379</v>
      </c>
      <c r="I5">
        <f t="shared" si="0"/>
        <v>8.3880473541238842</v>
      </c>
      <c r="J5">
        <f t="shared" si="0"/>
        <v>7.2169633694124968</v>
      </c>
      <c r="K5">
        <f t="shared" si="0"/>
        <v>5.7895527719365809</v>
      </c>
      <c r="L5">
        <f t="shared" si="0"/>
        <v>4.5744974332855666</v>
      </c>
      <c r="M5">
        <f t="shared" si="0"/>
        <v>4.0969838892963768</v>
      </c>
      <c r="N5">
        <f>SUM(B5:M5)</f>
        <v>78.963168776646057</v>
      </c>
    </row>
    <row r="6" spans="1:27" ht="15.6">
      <c r="A6" s="1" t="s">
        <v>41</v>
      </c>
      <c r="B6">
        <f>B4*B8*B9*B10*B11</f>
        <v>-0.1725678647200308</v>
      </c>
      <c r="C6">
        <f t="shared" ref="C6:M6" si="1">C4*C8*C9*C10*C11</f>
        <v>0.71256246250975308</v>
      </c>
      <c r="D6">
        <f t="shared" si="1"/>
        <v>1.8293937758182091</v>
      </c>
      <c r="E6">
        <f t="shared" si="1"/>
        <v>2.8777269190773467</v>
      </c>
      <c r="F6">
        <f t="shared" si="1"/>
        <v>3.8770765665699707</v>
      </c>
      <c r="G6">
        <f t="shared" si="1"/>
        <v>3.9945771251699047</v>
      </c>
      <c r="H6">
        <f t="shared" si="1"/>
        <v>4.88757777133773</v>
      </c>
      <c r="I6">
        <f t="shared" si="1"/>
        <v>3.9750791822912768</v>
      </c>
      <c r="J6">
        <f t="shared" si="1"/>
        <v>2.8039951975798885</v>
      </c>
      <c r="K6">
        <f t="shared" si="1"/>
        <v>1.3765846001039734</v>
      </c>
      <c r="L6">
        <f t="shared" si="1"/>
        <v>0.16152926145295779</v>
      </c>
      <c r="M6">
        <f t="shared" si="1"/>
        <v>-0.31598428253623018</v>
      </c>
    </row>
    <row r="7" spans="1:27" ht="15.6">
      <c r="A7" s="1" t="s">
        <v>40</v>
      </c>
      <c r="B7">
        <f>0.001/5.614*B34*B21*B37/12*B38*B35*B36*B9</f>
        <v>4.4129681718326079</v>
      </c>
      <c r="C7">
        <f t="shared" ref="C7:M7" si="2">0.001/5.614*C34*C21*C37/12*C38*C35*C36*C9</f>
        <v>4.4129681718326079</v>
      </c>
      <c r="D7">
        <f t="shared" si="2"/>
        <v>4.4129681718326079</v>
      </c>
      <c r="E7">
        <f t="shared" si="2"/>
        <v>4.412968171832607</v>
      </c>
      <c r="F7">
        <f t="shared" si="2"/>
        <v>4.4129681718326079</v>
      </c>
      <c r="G7">
        <f t="shared" si="2"/>
        <v>4.412968171832607</v>
      </c>
      <c r="H7">
        <f t="shared" si="2"/>
        <v>4.412968171832607</v>
      </c>
      <c r="I7">
        <f t="shared" si="2"/>
        <v>4.412968171832607</v>
      </c>
      <c r="J7">
        <f t="shared" si="2"/>
        <v>4.4129681718326088</v>
      </c>
      <c r="K7">
        <f t="shared" si="2"/>
        <v>4.412968171832607</v>
      </c>
      <c r="L7">
        <f t="shared" si="2"/>
        <v>4.4129681718326088</v>
      </c>
      <c r="M7">
        <f t="shared" si="2"/>
        <v>4.412968171832607</v>
      </c>
    </row>
    <row r="8" spans="1:27" ht="15.6">
      <c r="A8" s="1" t="s">
        <v>39</v>
      </c>
      <c r="B8">
        <f>B12^2/4*PI()*B13</f>
        <v>201.59268718235518</v>
      </c>
      <c r="C8">
        <f t="shared" ref="C8:M8" si="3">C12^2/4*PI()*C13</f>
        <v>201.59268718235518</v>
      </c>
      <c r="D8">
        <f t="shared" si="3"/>
        <v>201.59268718235518</v>
      </c>
      <c r="E8">
        <f t="shared" si="3"/>
        <v>201.59268718235518</v>
      </c>
      <c r="F8">
        <f t="shared" si="3"/>
        <v>201.59268718235518</v>
      </c>
      <c r="G8">
        <f t="shared" si="3"/>
        <v>201.59268718235518</v>
      </c>
      <c r="H8">
        <f t="shared" si="3"/>
        <v>201.59268718235518</v>
      </c>
      <c r="I8">
        <f t="shared" si="3"/>
        <v>201.59268718235518</v>
      </c>
      <c r="J8">
        <f t="shared" si="3"/>
        <v>201.59268718235518</v>
      </c>
      <c r="K8">
        <f t="shared" si="3"/>
        <v>201.59268718235518</v>
      </c>
      <c r="L8">
        <f t="shared" si="3"/>
        <v>201.59268718235518</v>
      </c>
      <c r="M8">
        <f t="shared" si="3"/>
        <v>201.59268718235518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-3.4480689747633797E-3</v>
      </c>
      <c r="C10">
        <f t="shared" ref="C10:M10" si="5">C20/C21+(C22-C25)/(C26-C27)</f>
        <v>1.5315520223561273E-2</v>
      </c>
      <c r="D10">
        <f t="shared" si="5"/>
        <v>3.5867935149772996E-2</v>
      </c>
      <c r="E10">
        <f t="shared" si="5"/>
        <v>5.8704305354206877E-2</v>
      </c>
      <c r="F10">
        <f t="shared" si="5"/>
        <v>7.7511529093693216E-2</v>
      </c>
      <c r="G10">
        <f t="shared" si="5"/>
        <v>8.3398519628856776E-2</v>
      </c>
      <c r="H10">
        <f t="shared" si="5"/>
        <v>9.9787934774967391E-2</v>
      </c>
      <c r="I10">
        <f t="shared" si="5"/>
        <v>8.1157776044808672E-2</v>
      </c>
      <c r="J10">
        <f t="shared" si="5"/>
        <v>5.8597520443140323E-2</v>
      </c>
      <c r="K10">
        <f t="shared" si="5"/>
        <v>2.7335158285834098E-2</v>
      </c>
      <c r="L10">
        <f t="shared" si="5"/>
        <v>3.2597050503105351E-3</v>
      </c>
      <c r="M10">
        <f t="shared" si="5"/>
        <v>-6.0978071640846211E-3</v>
      </c>
    </row>
    <row r="11" spans="1:27" ht="15.6">
      <c r="A11" s="1" t="s">
        <v>36</v>
      </c>
      <c r="B11">
        <f>1/(1+0.053*B27*B13)</f>
        <v>0.89016231553472325</v>
      </c>
      <c r="C11">
        <f t="shared" ref="C11:M11" si="6">1/(1+0.053*C27*C13)</f>
        <v>0.89016231553472325</v>
      </c>
      <c r="D11">
        <f t="shared" si="6"/>
        <v>0.89016231553472325</v>
      </c>
      <c r="E11">
        <f t="shared" si="6"/>
        <v>0.89016231553472325</v>
      </c>
      <c r="F11">
        <f t="shared" si="6"/>
        <v>0.89016231553472325</v>
      </c>
      <c r="G11">
        <f t="shared" si="6"/>
        <v>0.89016231553472325</v>
      </c>
      <c r="H11">
        <f t="shared" si="6"/>
        <v>0.89016231553472325</v>
      </c>
      <c r="I11">
        <f t="shared" si="6"/>
        <v>0.89016231553472325</v>
      </c>
      <c r="J11">
        <f t="shared" si="6"/>
        <v>0.89016231553472325</v>
      </c>
      <c r="K11">
        <f t="shared" si="6"/>
        <v>0.89016231553472325</v>
      </c>
      <c r="L11">
        <f t="shared" si="6"/>
        <v>0.89016231553472325</v>
      </c>
      <c r="M11">
        <f t="shared" si="6"/>
        <v>0.89016231553472325</v>
      </c>
    </row>
    <row r="12" spans="1:27">
      <c r="A12" s="1" t="s">
        <v>35</v>
      </c>
      <c r="B12" s="6">
        <v>10.5</v>
      </c>
      <c r="C12">
        <f>$B$12</f>
        <v>10.5</v>
      </c>
      <c r="D12">
        <f t="shared" ref="D12:M12" si="7">$B$12</f>
        <v>10.5</v>
      </c>
      <c r="E12">
        <f t="shared" si="7"/>
        <v>10.5</v>
      </c>
      <c r="F12">
        <f t="shared" si="7"/>
        <v>10.5</v>
      </c>
      <c r="G12">
        <f t="shared" si="7"/>
        <v>10.5</v>
      </c>
      <c r="H12">
        <f t="shared" si="7"/>
        <v>10.5</v>
      </c>
      <c r="I12">
        <f t="shared" si="7"/>
        <v>10.5</v>
      </c>
      <c r="J12">
        <f t="shared" si="7"/>
        <v>10.5</v>
      </c>
      <c r="K12">
        <f t="shared" si="7"/>
        <v>10.5</v>
      </c>
      <c r="L12">
        <f t="shared" si="7"/>
        <v>10.5</v>
      </c>
      <c r="M12">
        <f t="shared" si="7"/>
        <v>10.5</v>
      </c>
    </row>
    <row r="13" spans="1:27" ht="15.6">
      <c r="A13" s="1" t="s">
        <v>34</v>
      </c>
      <c r="B13">
        <f>B14-B15+B17</f>
        <v>2.328125</v>
      </c>
      <c r="C13">
        <f t="shared" ref="C13:M13" si="8">C14-C15+C17</f>
        <v>2.328125</v>
      </c>
      <c r="D13">
        <f t="shared" si="8"/>
        <v>2.328125</v>
      </c>
      <c r="E13">
        <f t="shared" si="8"/>
        <v>2.328125</v>
      </c>
      <c r="F13">
        <f t="shared" si="8"/>
        <v>2.328125</v>
      </c>
      <c r="G13">
        <f t="shared" si="8"/>
        <v>2.328125</v>
      </c>
      <c r="H13">
        <f t="shared" si="8"/>
        <v>2.328125</v>
      </c>
      <c r="I13">
        <f t="shared" si="8"/>
        <v>2.328125</v>
      </c>
      <c r="J13">
        <f t="shared" si="8"/>
        <v>2.328125</v>
      </c>
      <c r="K13">
        <f t="shared" si="8"/>
        <v>2.328125</v>
      </c>
      <c r="L13">
        <f t="shared" si="8"/>
        <v>2.328125</v>
      </c>
      <c r="M13">
        <f t="shared" si="8"/>
        <v>2.328125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0.10828125000000001</v>
      </c>
      <c r="C16">
        <f t="shared" ref="C16:M16" si="11">C17*0.33</f>
        <v>0.10828125000000001</v>
      </c>
      <c r="D16">
        <f t="shared" si="11"/>
        <v>0.10828125000000001</v>
      </c>
      <c r="E16">
        <f t="shared" si="11"/>
        <v>0.10828125000000001</v>
      </c>
      <c r="F16">
        <f t="shared" si="11"/>
        <v>0.10828125000000001</v>
      </c>
      <c r="G16">
        <f t="shared" si="11"/>
        <v>0.10828125000000001</v>
      </c>
      <c r="H16">
        <f t="shared" si="11"/>
        <v>0.10828125000000001</v>
      </c>
      <c r="I16">
        <f t="shared" si="11"/>
        <v>0.10828125000000001</v>
      </c>
      <c r="J16">
        <f t="shared" si="11"/>
        <v>0.10828125000000001</v>
      </c>
      <c r="K16">
        <f t="shared" si="11"/>
        <v>0.10828125000000001</v>
      </c>
      <c r="L16">
        <f t="shared" si="11"/>
        <v>0.10828125000000001</v>
      </c>
      <c r="M16">
        <f t="shared" si="11"/>
        <v>0.10828125000000001</v>
      </c>
    </row>
    <row r="17" spans="1:13" ht="15.6">
      <c r="A17" s="1" t="s">
        <v>30</v>
      </c>
      <c r="B17">
        <f>B18*B19</f>
        <v>0.328125</v>
      </c>
      <c r="C17">
        <f t="shared" ref="C17:M17" si="12">C18*C19</f>
        <v>0.328125</v>
      </c>
      <c r="D17">
        <f t="shared" si="12"/>
        <v>0.328125</v>
      </c>
      <c r="E17">
        <f t="shared" si="12"/>
        <v>0.328125</v>
      </c>
      <c r="F17">
        <f t="shared" si="12"/>
        <v>0.328125</v>
      </c>
      <c r="G17">
        <f t="shared" si="12"/>
        <v>0.328125</v>
      </c>
      <c r="H17">
        <f t="shared" si="12"/>
        <v>0.328125</v>
      </c>
      <c r="I17">
        <f t="shared" si="12"/>
        <v>0.328125</v>
      </c>
      <c r="J17">
        <f t="shared" si="12"/>
        <v>0.328125</v>
      </c>
      <c r="K17">
        <f t="shared" si="12"/>
        <v>0.328125</v>
      </c>
      <c r="L17">
        <f t="shared" si="12"/>
        <v>0.328125</v>
      </c>
      <c r="M17">
        <f t="shared" si="12"/>
        <v>0.328125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5.25</v>
      </c>
      <c r="C19">
        <f t="shared" ref="C19:M19" si="14">C12/2</f>
        <v>5.25</v>
      </c>
      <c r="D19">
        <f t="shared" si="14"/>
        <v>5.25</v>
      </c>
      <c r="E19">
        <f t="shared" si="14"/>
        <v>5.25</v>
      </c>
      <c r="F19">
        <f t="shared" si="14"/>
        <v>5.25</v>
      </c>
      <c r="G19">
        <f t="shared" si="14"/>
        <v>5.25</v>
      </c>
      <c r="H19">
        <f t="shared" si="14"/>
        <v>5.25</v>
      </c>
      <c r="I19">
        <f t="shared" si="14"/>
        <v>5.25</v>
      </c>
      <c r="J19">
        <f t="shared" si="14"/>
        <v>5.25</v>
      </c>
      <c r="K19">
        <f t="shared" si="14"/>
        <v>5.25</v>
      </c>
      <c r="L19">
        <f t="shared" si="14"/>
        <v>5.25</v>
      </c>
      <c r="M19">
        <f t="shared" si="14"/>
        <v>5.25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0.11004273504273504</v>
      </c>
      <c r="C35">
        <f t="shared" ref="C35:M35" si="22">(180+C37)/(6*C37)/12</f>
        <v>0.11004273504273504</v>
      </c>
      <c r="D35">
        <f t="shared" si="22"/>
        <v>0.11004273504273504</v>
      </c>
      <c r="E35">
        <f t="shared" si="22"/>
        <v>0.11004273504273504</v>
      </c>
      <c r="F35">
        <f t="shared" si="22"/>
        <v>0.11004273504273504</v>
      </c>
      <c r="G35">
        <f t="shared" si="22"/>
        <v>0.11004273504273504</v>
      </c>
      <c r="H35">
        <f t="shared" si="22"/>
        <v>0.11004273504273504</v>
      </c>
      <c r="I35">
        <f t="shared" si="22"/>
        <v>0.11004273504273504</v>
      </c>
      <c r="J35">
        <f t="shared" si="22"/>
        <v>0.11004273504273504</v>
      </c>
      <c r="K35">
        <f t="shared" si="22"/>
        <v>0.11004273504273504</v>
      </c>
      <c r="L35">
        <f t="shared" si="22"/>
        <v>0.11004273504273504</v>
      </c>
      <c r="M35">
        <f t="shared" si="22"/>
        <v>0.11004273504273504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26</v>
      </c>
      <c r="C37" s="6">
        <v>26</v>
      </c>
      <c r="D37" s="6">
        <v>26</v>
      </c>
      <c r="E37" s="6">
        <v>26</v>
      </c>
      <c r="F37" s="6">
        <v>26</v>
      </c>
      <c r="G37" s="6">
        <v>26</v>
      </c>
      <c r="H37" s="6">
        <v>26</v>
      </c>
      <c r="I37" s="6">
        <v>26</v>
      </c>
      <c r="J37" s="6">
        <v>26</v>
      </c>
      <c r="K37" s="6">
        <v>26</v>
      </c>
      <c r="L37" s="6">
        <v>26</v>
      </c>
      <c r="M37" s="6">
        <v>26</v>
      </c>
    </row>
    <row r="38" spans="1:13" ht="15.6">
      <c r="A38" s="1" t="s">
        <v>13</v>
      </c>
      <c r="B38">
        <f>PI()*B12^2/4*B39</f>
        <v>2770.8847204661975</v>
      </c>
      <c r="C38">
        <f t="shared" ref="C38:M38" si="23">PI()*C12^2/4*C39</f>
        <v>2770.8847204661975</v>
      </c>
      <c r="D38">
        <f t="shared" si="23"/>
        <v>2770.8847204661975</v>
      </c>
      <c r="E38">
        <f t="shared" si="23"/>
        <v>2770.8847204661975</v>
      </c>
      <c r="F38">
        <f t="shared" si="23"/>
        <v>2770.8847204661975</v>
      </c>
      <c r="G38">
        <f t="shared" si="23"/>
        <v>2770.8847204661975</v>
      </c>
      <c r="H38">
        <f t="shared" si="23"/>
        <v>2770.8847204661975</v>
      </c>
      <c r="I38">
        <f t="shared" si="23"/>
        <v>2770.8847204661975</v>
      </c>
      <c r="J38">
        <f t="shared" si="23"/>
        <v>2770.8847204661975</v>
      </c>
      <c r="K38">
        <f t="shared" si="23"/>
        <v>2770.8847204661975</v>
      </c>
      <c r="L38">
        <f t="shared" si="23"/>
        <v>2770.8847204661975</v>
      </c>
      <c r="M38">
        <f t="shared" si="23"/>
        <v>2770.8847204661975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92D1-6FC5-6D4C-8484-E1D3A6AEAD68}">
  <sheetPr>
    <tabColor rgb="FFFFFF00"/>
  </sheetPr>
  <dimension ref="A1:AA60"/>
  <sheetViews>
    <sheetView zoomScale="130" zoomScaleNormal="130" workbookViewId="0">
      <selection activeCell="B1" sqref="B1"/>
    </sheetView>
  </sheetViews>
  <sheetFormatPr defaultColWidth="8.77734375" defaultRowHeight="13.2"/>
  <cols>
    <col min="2" max="13" width="10.44140625" customWidth="1"/>
  </cols>
  <sheetData>
    <row r="1" spans="1:27">
      <c r="A1" s="1" t="s">
        <v>52</v>
      </c>
      <c r="B1">
        <v>6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4.2404003071125773</v>
      </c>
      <c r="C5">
        <f t="shared" ref="C5:M5" si="0">C6+C7</f>
        <v>5.1255306343423612</v>
      </c>
      <c r="D5">
        <f t="shared" si="0"/>
        <v>6.2423619476508172</v>
      </c>
      <c r="E5">
        <f t="shared" si="0"/>
        <v>7.2906950909099537</v>
      </c>
      <c r="F5">
        <f t="shared" si="0"/>
        <v>8.2900447384025782</v>
      </c>
      <c r="G5">
        <f t="shared" si="0"/>
        <v>8.4075452970025122</v>
      </c>
      <c r="H5">
        <f t="shared" si="0"/>
        <v>9.3005459431703379</v>
      </c>
      <c r="I5">
        <f t="shared" si="0"/>
        <v>8.3880473541238842</v>
      </c>
      <c r="J5">
        <f t="shared" si="0"/>
        <v>7.2169633694124968</v>
      </c>
      <c r="K5">
        <f t="shared" si="0"/>
        <v>5.7895527719365809</v>
      </c>
      <c r="L5">
        <f t="shared" si="0"/>
        <v>4.5744974332855666</v>
      </c>
      <c r="M5">
        <f t="shared" si="0"/>
        <v>4.0969838892963768</v>
      </c>
      <c r="N5">
        <f>SUM(B5:M5)</f>
        <v>78.963168776646057</v>
      </c>
    </row>
    <row r="6" spans="1:27" ht="15.6">
      <c r="A6" s="1" t="s">
        <v>41</v>
      </c>
      <c r="B6">
        <f>B4*B8*B9*B10*B11</f>
        <v>-0.1725678647200308</v>
      </c>
      <c r="C6">
        <f t="shared" ref="C6:M6" si="1">C4*C8*C9*C10*C11</f>
        <v>0.71256246250975308</v>
      </c>
      <c r="D6">
        <f t="shared" si="1"/>
        <v>1.8293937758182091</v>
      </c>
      <c r="E6">
        <f t="shared" si="1"/>
        <v>2.8777269190773467</v>
      </c>
      <c r="F6">
        <f t="shared" si="1"/>
        <v>3.8770765665699707</v>
      </c>
      <c r="G6">
        <f t="shared" si="1"/>
        <v>3.9945771251699047</v>
      </c>
      <c r="H6">
        <f t="shared" si="1"/>
        <v>4.88757777133773</v>
      </c>
      <c r="I6">
        <f t="shared" si="1"/>
        <v>3.9750791822912768</v>
      </c>
      <c r="J6">
        <f t="shared" si="1"/>
        <v>2.8039951975798885</v>
      </c>
      <c r="K6">
        <f t="shared" si="1"/>
        <v>1.3765846001039734</v>
      </c>
      <c r="L6">
        <f t="shared" si="1"/>
        <v>0.16152926145295779</v>
      </c>
      <c r="M6">
        <f t="shared" si="1"/>
        <v>-0.31598428253623018</v>
      </c>
    </row>
    <row r="7" spans="1:27" ht="15.6">
      <c r="A7" s="1" t="s">
        <v>40</v>
      </c>
      <c r="B7">
        <f>0.001/5.614*B34*B21*B37/12*B38*B35*B36*B9</f>
        <v>4.4129681718326079</v>
      </c>
      <c r="C7">
        <f t="shared" ref="C7:M7" si="2">0.001/5.614*C34*C21*C37/12*C38*C35*C36*C9</f>
        <v>4.4129681718326079</v>
      </c>
      <c r="D7">
        <f t="shared" si="2"/>
        <v>4.4129681718326079</v>
      </c>
      <c r="E7">
        <f t="shared" si="2"/>
        <v>4.412968171832607</v>
      </c>
      <c r="F7">
        <f t="shared" si="2"/>
        <v>4.4129681718326079</v>
      </c>
      <c r="G7">
        <f t="shared" si="2"/>
        <v>4.412968171832607</v>
      </c>
      <c r="H7">
        <f t="shared" si="2"/>
        <v>4.412968171832607</v>
      </c>
      <c r="I7">
        <f t="shared" si="2"/>
        <v>4.412968171832607</v>
      </c>
      <c r="J7">
        <f t="shared" si="2"/>
        <v>4.4129681718326088</v>
      </c>
      <c r="K7">
        <f t="shared" si="2"/>
        <v>4.412968171832607</v>
      </c>
      <c r="L7">
        <f t="shared" si="2"/>
        <v>4.4129681718326088</v>
      </c>
      <c r="M7">
        <f t="shared" si="2"/>
        <v>4.412968171832607</v>
      </c>
    </row>
    <row r="8" spans="1:27" ht="15.6">
      <c r="A8" s="1" t="s">
        <v>39</v>
      </c>
      <c r="B8">
        <f>B12^2/4*PI()*B13</f>
        <v>201.59268718235518</v>
      </c>
      <c r="C8">
        <f t="shared" ref="C8:M8" si="3">C12^2/4*PI()*C13</f>
        <v>201.59268718235518</v>
      </c>
      <c r="D8">
        <f t="shared" si="3"/>
        <v>201.59268718235518</v>
      </c>
      <c r="E8">
        <f t="shared" si="3"/>
        <v>201.59268718235518</v>
      </c>
      <c r="F8">
        <f t="shared" si="3"/>
        <v>201.59268718235518</v>
      </c>
      <c r="G8">
        <f t="shared" si="3"/>
        <v>201.59268718235518</v>
      </c>
      <c r="H8">
        <f t="shared" si="3"/>
        <v>201.59268718235518</v>
      </c>
      <c r="I8">
        <f t="shared" si="3"/>
        <v>201.59268718235518</v>
      </c>
      <c r="J8">
        <f t="shared" si="3"/>
        <v>201.59268718235518</v>
      </c>
      <c r="K8">
        <f t="shared" si="3"/>
        <v>201.59268718235518</v>
      </c>
      <c r="L8">
        <f t="shared" si="3"/>
        <v>201.59268718235518</v>
      </c>
      <c r="M8">
        <f t="shared" si="3"/>
        <v>201.59268718235518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-3.4480689747633797E-3</v>
      </c>
      <c r="C10">
        <f t="shared" ref="C10:M10" si="5">C20/C21+(C22-C25)/(C26-C27)</f>
        <v>1.5315520223561273E-2</v>
      </c>
      <c r="D10">
        <f t="shared" si="5"/>
        <v>3.5867935149772996E-2</v>
      </c>
      <c r="E10">
        <f t="shared" si="5"/>
        <v>5.8704305354206877E-2</v>
      </c>
      <c r="F10">
        <f t="shared" si="5"/>
        <v>7.7511529093693216E-2</v>
      </c>
      <c r="G10">
        <f t="shared" si="5"/>
        <v>8.3398519628856776E-2</v>
      </c>
      <c r="H10">
        <f t="shared" si="5"/>
        <v>9.9787934774967391E-2</v>
      </c>
      <c r="I10">
        <f t="shared" si="5"/>
        <v>8.1157776044808672E-2</v>
      </c>
      <c r="J10">
        <f t="shared" si="5"/>
        <v>5.8597520443140323E-2</v>
      </c>
      <c r="K10">
        <f t="shared" si="5"/>
        <v>2.7335158285834098E-2</v>
      </c>
      <c r="L10">
        <f t="shared" si="5"/>
        <v>3.2597050503105351E-3</v>
      </c>
      <c r="M10">
        <f t="shared" si="5"/>
        <v>-6.0978071640846211E-3</v>
      </c>
    </row>
    <row r="11" spans="1:27" ht="15.6">
      <c r="A11" s="1" t="s">
        <v>36</v>
      </c>
      <c r="B11">
        <f>1/(1+0.053*B27*B13)</f>
        <v>0.89016231553472325</v>
      </c>
      <c r="C11">
        <f t="shared" ref="C11:M11" si="6">1/(1+0.053*C27*C13)</f>
        <v>0.89016231553472325</v>
      </c>
      <c r="D11">
        <f t="shared" si="6"/>
        <v>0.89016231553472325</v>
      </c>
      <c r="E11">
        <f t="shared" si="6"/>
        <v>0.89016231553472325</v>
      </c>
      <c r="F11">
        <f t="shared" si="6"/>
        <v>0.89016231553472325</v>
      </c>
      <c r="G11">
        <f t="shared" si="6"/>
        <v>0.89016231553472325</v>
      </c>
      <c r="H11">
        <f t="shared" si="6"/>
        <v>0.89016231553472325</v>
      </c>
      <c r="I11">
        <f t="shared" si="6"/>
        <v>0.89016231553472325</v>
      </c>
      <c r="J11">
        <f t="shared" si="6"/>
        <v>0.89016231553472325</v>
      </c>
      <c r="K11">
        <f t="shared" si="6"/>
        <v>0.89016231553472325</v>
      </c>
      <c r="L11">
        <f t="shared" si="6"/>
        <v>0.89016231553472325</v>
      </c>
      <c r="M11">
        <f t="shared" si="6"/>
        <v>0.89016231553472325</v>
      </c>
    </row>
    <row r="12" spans="1:27">
      <c r="A12" s="1" t="s">
        <v>35</v>
      </c>
      <c r="B12" s="6">
        <v>10.5</v>
      </c>
      <c r="C12">
        <f>$B$12</f>
        <v>10.5</v>
      </c>
      <c r="D12">
        <f t="shared" ref="D12:M12" si="7">$B$12</f>
        <v>10.5</v>
      </c>
      <c r="E12">
        <f t="shared" si="7"/>
        <v>10.5</v>
      </c>
      <c r="F12">
        <f t="shared" si="7"/>
        <v>10.5</v>
      </c>
      <c r="G12">
        <f t="shared" si="7"/>
        <v>10.5</v>
      </c>
      <c r="H12">
        <f t="shared" si="7"/>
        <v>10.5</v>
      </c>
      <c r="I12">
        <f t="shared" si="7"/>
        <v>10.5</v>
      </c>
      <c r="J12">
        <f t="shared" si="7"/>
        <v>10.5</v>
      </c>
      <c r="K12">
        <f t="shared" si="7"/>
        <v>10.5</v>
      </c>
      <c r="L12">
        <f t="shared" si="7"/>
        <v>10.5</v>
      </c>
      <c r="M12">
        <f t="shared" si="7"/>
        <v>10.5</v>
      </c>
    </row>
    <row r="13" spans="1:27" ht="15.6">
      <c r="A13" s="1" t="s">
        <v>34</v>
      </c>
      <c r="B13">
        <f>B14-B15+B17</f>
        <v>2.328125</v>
      </c>
      <c r="C13">
        <f t="shared" ref="C13:M13" si="8">C14-C15+C17</f>
        <v>2.328125</v>
      </c>
      <c r="D13">
        <f t="shared" si="8"/>
        <v>2.328125</v>
      </c>
      <c r="E13">
        <f t="shared" si="8"/>
        <v>2.328125</v>
      </c>
      <c r="F13">
        <f t="shared" si="8"/>
        <v>2.328125</v>
      </c>
      <c r="G13">
        <f t="shared" si="8"/>
        <v>2.328125</v>
      </c>
      <c r="H13">
        <f t="shared" si="8"/>
        <v>2.328125</v>
      </c>
      <c r="I13">
        <f t="shared" si="8"/>
        <v>2.328125</v>
      </c>
      <c r="J13">
        <f t="shared" si="8"/>
        <v>2.328125</v>
      </c>
      <c r="K13">
        <f t="shared" si="8"/>
        <v>2.328125</v>
      </c>
      <c r="L13">
        <f t="shared" si="8"/>
        <v>2.328125</v>
      </c>
      <c r="M13">
        <f t="shared" si="8"/>
        <v>2.328125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0.10828125000000001</v>
      </c>
      <c r="C16">
        <f t="shared" ref="C16:M16" si="11">C17*0.33</f>
        <v>0.10828125000000001</v>
      </c>
      <c r="D16">
        <f t="shared" si="11"/>
        <v>0.10828125000000001</v>
      </c>
      <c r="E16">
        <f t="shared" si="11"/>
        <v>0.10828125000000001</v>
      </c>
      <c r="F16">
        <f t="shared" si="11"/>
        <v>0.10828125000000001</v>
      </c>
      <c r="G16">
        <f t="shared" si="11"/>
        <v>0.10828125000000001</v>
      </c>
      <c r="H16">
        <f t="shared" si="11"/>
        <v>0.10828125000000001</v>
      </c>
      <c r="I16">
        <f t="shared" si="11"/>
        <v>0.10828125000000001</v>
      </c>
      <c r="J16">
        <f t="shared" si="11"/>
        <v>0.10828125000000001</v>
      </c>
      <c r="K16">
        <f t="shared" si="11"/>
        <v>0.10828125000000001</v>
      </c>
      <c r="L16">
        <f t="shared" si="11"/>
        <v>0.10828125000000001</v>
      </c>
      <c r="M16">
        <f t="shared" si="11"/>
        <v>0.10828125000000001</v>
      </c>
    </row>
    <row r="17" spans="1:13" ht="15.6">
      <c r="A17" s="1" t="s">
        <v>30</v>
      </c>
      <c r="B17">
        <f>B18*B19</f>
        <v>0.328125</v>
      </c>
      <c r="C17">
        <f t="shared" ref="C17:M17" si="12">C18*C19</f>
        <v>0.328125</v>
      </c>
      <c r="D17">
        <f t="shared" si="12"/>
        <v>0.328125</v>
      </c>
      <c r="E17">
        <f t="shared" si="12"/>
        <v>0.328125</v>
      </c>
      <c r="F17">
        <f t="shared" si="12"/>
        <v>0.328125</v>
      </c>
      <c r="G17">
        <f t="shared" si="12"/>
        <v>0.328125</v>
      </c>
      <c r="H17">
        <f t="shared" si="12"/>
        <v>0.328125</v>
      </c>
      <c r="I17">
        <f t="shared" si="12"/>
        <v>0.328125</v>
      </c>
      <c r="J17">
        <f t="shared" si="12"/>
        <v>0.328125</v>
      </c>
      <c r="K17">
        <f t="shared" si="12"/>
        <v>0.328125</v>
      </c>
      <c r="L17">
        <f t="shared" si="12"/>
        <v>0.328125</v>
      </c>
      <c r="M17">
        <f t="shared" si="12"/>
        <v>0.328125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5.25</v>
      </c>
      <c r="C19">
        <f t="shared" ref="C19:M19" si="14">C12/2</f>
        <v>5.25</v>
      </c>
      <c r="D19">
        <f t="shared" si="14"/>
        <v>5.25</v>
      </c>
      <c r="E19">
        <f t="shared" si="14"/>
        <v>5.25</v>
      </c>
      <c r="F19">
        <f t="shared" si="14"/>
        <v>5.25</v>
      </c>
      <c r="G19">
        <f t="shared" si="14"/>
        <v>5.25</v>
      </c>
      <c r="H19">
        <f t="shared" si="14"/>
        <v>5.25</v>
      </c>
      <c r="I19">
        <f t="shared" si="14"/>
        <v>5.25</v>
      </c>
      <c r="J19">
        <f t="shared" si="14"/>
        <v>5.25</v>
      </c>
      <c r="K19">
        <f t="shared" si="14"/>
        <v>5.25</v>
      </c>
      <c r="L19">
        <f t="shared" si="14"/>
        <v>5.25</v>
      </c>
      <c r="M19">
        <f t="shared" si="14"/>
        <v>5.25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0.11004273504273504</v>
      </c>
      <c r="C35">
        <f t="shared" ref="C35:M35" si="22">(180+C37)/(6*C37)/12</f>
        <v>0.11004273504273504</v>
      </c>
      <c r="D35">
        <f t="shared" si="22"/>
        <v>0.11004273504273504</v>
      </c>
      <c r="E35">
        <f t="shared" si="22"/>
        <v>0.11004273504273504</v>
      </c>
      <c r="F35">
        <f t="shared" si="22"/>
        <v>0.11004273504273504</v>
      </c>
      <c r="G35">
        <f t="shared" si="22"/>
        <v>0.11004273504273504</v>
      </c>
      <c r="H35">
        <f t="shared" si="22"/>
        <v>0.11004273504273504</v>
      </c>
      <c r="I35">
        <f t="shared" si="22"/>
        <v>0.11004273504273504</v>
      </c>
      <c r="J35">
        <f t="shared" si="22"/>
        <v>0.11004273504273504</v>
      </c>
      <c r="K35">
        <f t="shared" si="22"/>
        <v>0.11004273504273504</v>
      </c>
      <c r="L35">
        <f t="shared" si="22"/>
        <v>0.11004273504273504</v>
      </c>
      <c r="M35">
        <f t="shared" si="22"/>
        <v>0.11004273504273504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26</v>
      </c>
      <c r="C37" s="6">
        <v>26</v>
      </c>
      <c r="D37" s="6">
        <v>26</v>
      </c>
      <c r="E37" s="6">
        <v>26</v>
      </c>
      <c r="F37" s="6">
        <v>26</v>
      </c>
      <c r="G37" s="6">
        <v>26</v>
      </c>
      <c r="H37" s="6">
        <v>26</v>
      </c>
      <c r="I37" s="6">
        <v>26</v>
      </c>
      <c r="J37" s="6">
        <v>26</v>
      </c>
      <c r="K37" s="6">
        <v>26</v>
      </c>
      <c r="L37" s="6">
        <v>26</v>
      </c>
      <c r="M37" s="6">
        <v>26</v>
      </c>
    </row>
    <row r="38" spans="1:13" ht="15.6">
      <c r="A38" s="1" t="s">
        <v>13</v>
      </c>
      <c r="B38">
        <f>PI()*B12^2/4*B39</f>
        <v>2770.8847204661975</v>
      </c>
      <c r="C38">
        <f t="shared" ref="C38:M38" si="23">PI()*C12^2/4*C39</f>
        <v>2770.8847204661975</v>
      </c>
      <c r="D38">
        <f t="shared" si="23"/>
        <v>2770.8847204661975</v>
      </c>
      <c r="E38">
        <f t="shared" si="23"/>
        <v>2770.8847204661975</v>
      </c>
      <c r="F38">
        <f t="shared" si="23"/>
        <v>2770.8847204661975</v>
      </c>
      <c r="G38">
        <f t="shared" si="23"/>
        <v>2770.8847204661975</v>
      </c>
      <c r="H38">
        <f t="shared" si="23"/>
        <v>2770.8847204661975</v>
      </c>
      <c r="I38">
        <f t="shared" si="23"/>
        <v>2770.8847204661975</v>
      </c>
      <c r="J38">
        <f t="shared" si="23"/>
        <v>2770.8847204661975</v>
      </c>
      <c r="K38">
        <f t="shared" si="23"/>
        <v>2770.8847204661975</v>
      </c>
      <c r="L38">
        <f t="shared" si="23"/>
        <v>2770.8847204661975</v>
      </c>
      <c r="M38">
        <f t="shared" si="23"/>
        <v>2770.8847204661975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62</v>
      </c>
      <c r="B1">
        <v>12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566.83863013041559</v>
      </c>
      <c r="C5">
        <f t="shared" ref="C5:M5" si="0">C6+C7</f>
        <v>577.64267825939191</v>
      </c>
      <c r="D5">
        <f t="shared" si="0"/>
        <v>595.85837244607558</v>
      </c>
      <c r="E5">
        <f t="shared" si="0"/>
        <v>609.7788674284028</v>
      </c>
      <c r="F5">
        <f t="shared" si="0"/>
        <v>624.53297445071519</v>
      </c>
      <c r="G5">
        <f t="shared" si="0"/>
        <v>625.1173576899746</v>
      </c>
      <c r="H5">
        <f t="shared" si="0"/>
        <v>638.39887253398172</v>
      </c>
      <c r="I5">
        <f t="shared" si="0"/>
        <v>625.39543760803201</v>
      </c>
      <c r="J5">
        <f t="shared" si="0"/>
        <v>608.12766505601303</v>
      </c>
      <c r="K5">
        <f t="shared" si="0"/>
        <v>589.07479112211365</v>
      </c>
      <c r="L5">
        <f t="shared" si="0"/>
        <v>571.34568322678467</v>
      </c>
      <c r="M5">
        <f t="shared" si="0"/>
        <v>565.70500985664489</v>
      </c>
      <c r="N5">
        <f>SUM(B5:M5)</f>
        <v>7197.8163398085453</v>
      </c>
    </row>
    <row r="6" spans="1:27" ht="15.6">
      <c r="A6" s="1" t="s">
        <v>41</v>
      </c>
      <c r="B6">
        <f>B4*B8*B9*B10*B11</f>
        <v>23.250924498122369</v>
      </c>
      <c r="C6">
        <f t="shared" ref="C6:M6" si="1">C4*C8*C9*C10*C11</f>
        <v>34.054972627098451</v>
      </c>
      <c r="D6">
        <f t="shared" si="1"/>
        <v>52.270666813782256</v>
      </c>
      <c r="E6">
        <f t="shared" si="1"/>
        <v>66.191161796109398</v>
      </c>
      <c r="F6">
        <f t="shared" si="1"/>
        <v>80.945268818421894</v>
      </c>
      <c r="G6">
        <f t="shared" si="1"/>
        <v>81.529652057681247</v>
      </c>
      <c r="H6">
        <f t="shared" si="1"/>
        <v>94.811166901688324</v>
      </c>
      <c r="I6">
        <f t="shared" si="1"/>
        <v>81.80773197573869</v>
      </c>
      <c r="J6">
        <f t="shared" si="1"/>
        <v>64.539959423719694</v>
      </c>
      <c r="K6">
        <f t="shared" si="1"/>
        <v>45.487085489820366</v>
      </c>
      <c r="L6">
        <f t="shared" si="1"/>
        <v>27.757977594491361</v>
      </c>
      <c r="M6">
        <f t="shared" si="1"/>
        <v>22.117304224351699</v>
      </c>
    </row>
    <row r="7" spans="1:27" ht="15.6">
      <c r="A7" s="1" t="s">
        <v>40</v>
      </c>
      <c r="B7">
        <f t="shared" ref="B7:K7" si="2">0.001/5.614*B34*B21*B37*B38*B35*B36*B9</f>
        <v>543.58770563229325</v>
      </c>
      <c r="C7">
        <f t="shared" si="2"/>
        <v>543.58770563229348</v>
      </c>
      <c r="D7">
        <f t="shared" si="2"/>
        <v>543.58770563229336</v>
      </c>
      <c r="E7">
        <f t="shared" si="2"/>
        <v>543.58770563229336</v>
      </c>
      <c r="F7">
        <f t="shared" si="2"/>
        <v>543.58770563229325</v>
      </c>
      <c r="G7">
        <f t="shared" si="2"/>
        <v>543.58770563229336</v>
      </c>
      <c r="H7">
        <f t="shared" si="2"/>
        <v>543.58770563229336</v>
      </c>
      <c r="I7">
        <f t="shared" si="2"/>
        <v>543.58770563229336</v>
      </c>
      <c r="J7">
        <f t="shared" si="2"/>
        <v>543.58770563229336</v>
      </c>
      <c r="K7">
        <f t="shared" si="2"/>
        <v>543.58770563229325</v>
      </c>
      <c r="L7">
        <f>0.001/5.614*L34*L21*L37*L38*L35*L36*L9</f>
        <v>543.58770563229336</v>
      </c>
      <c r="M7">
        <f>0.001/5.614*M34*M21*M37*M38*M35*M36*M9</f>
        <v>543.58770563229325</v>
      </c>
    </row>
    <row r="8" spans="1:27" ht="15.6">
      <c r="A8" s="1" t="s">
        <v>39</v>
      </c>
      <c r="B8">
        <f>B12^2/4*PI()*B13</f>
        <v>2976.5363208132981</v>
      </c>
      <c r="C8">
        <f t="shared" ref="C8:M8" si="3">C12^2/4*PI()*C13</f>
        <v>2976.5363208132981</v>
      </c>
      <c r="D8">
        <f t="shared" si="3"/>
        <v>2976.5363208132981</v>
      </c>
      <c r="E8">
        <f t="shared" si="3"/>
        <v>2976.5363208132981</v>
      </c>
      <c r="F8">
        <f t="shared" si="3"/>
        <v>2976.5363208132981</v>
      </c>
      <c r="G8">
        <f t="shared" si="3"/>
        <v>2976.5363208132981</v>
      </c>
      <c r="H8">
        <f t="shared" si="3"/>
        <v>2976.5363208132981</v>
      </c>
      <c r="I8">
        <f t="shared" si="3"/>
        <v>2976.5363208132981</v>
      </c>
      <c r="J8">
        <f t="shared" si="3"/>
        <v>2976.5363208132981</v>
      </c>
      <c r="K8">
        <f t="shared" si="3"/>
        <v>2976.5363208132981</v>
      </c>
      <c r="L8">
        <f t="shared" si="3"/>
        <v>2976.5363208132981</v>
      </c>
      <c r="M8">
        <f t="shared" si="3"/>
        <v>2976.5363208132981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0.85912959432974467</v>
      </c>
      <c r="C11">
        <f t="shared" ref="C11:M11" si="6">1/(1+0.053*C27*C13)</f>
        <v>0.85912959432974467</v>
      </c>
      <c r="D11">
        <f t="shared" si="6"/>
        <v>0.85912959432974467</v>
      </c>
      <c r="E11">
        <f t="shared" si="6"/>
        <v>0.85912959432974467</v>
      </c>
      <c r="F11">
        <f t="shared" si="6"/>
        <v>0.85912959432974467</v>
      </c>
      <c r="G11">
        <f t="shared" si="6"/>
        <v>0.85912959432974467</v>
      </c>
      <c r="H11">
        <f t="shared" si="6"/>
        <v>0.85912959432974467</v>
      </c>
      <c r="I11">
        <f t="shared" si="6"/>
        <v>0.85912959432974467</v>
      </c>
      <c r="J11">
        <f t="shared" si="6"/>
        <v>0.85912959432974467</v>
      </c>
      <c r="K11">
        <f t="shared" si="6"/>
        <v>0.85912959432974467</v>
      </c>
      <c r="L11">
        <f t="shared" si="6"/>
        <v>0.85912959432974467</v>
      </c>
      <c r="M11">
        <f t="shared" si="6"/>
        <v>0.85912959432974467</v>
      </c>
    </row>
    <row r="12" spans="1:27">
      <c r="A12" s="1" t="s">
        <v>35</v>
      </c>
      <c r="B12" s="6">
        <v>35</v>
      </c>
      <c r="C12">
        <f>$B$12</f>
        <v>35</v>
      </c>
      <c r="D12">
        <f t="shared" ref="D12:M12" si="7">$B$12</f>
        <v>35</v>
      </c>
      <c r="E12">
        <f t="shared" si="7"/>
        <v>35</v>
      </c>
      <c r="F12">
        <f t="shared" si="7"/>
        <v>35</v>
      </c>
      <c r="G12">
        <f t="shared" si="7"/>
        <v>35</v>
      </c>
      <c r="H12">
        <f t="shared" si="7"/>
        <v>35</v>
      </c>
      <c r="I12">
        <f t="shared" si="7"/>
        <v>35</v>
      </c>
      <c r="J12">
        <f t="shared" si="7"/>
        <v>35</v>
      </c>
      <c r="K12">
        <f t="shared" si="7"/>
        <v>35</v>
      </c>
      <c r="L12">
        <f t="shared" si="7"/>
        <v>35</v>
      </c>
      <c r="M12">
        <f t="shared" si="7"/>
        <v>35</v>
      </c>
    </row>
    <row r="13" spans="1:27" ht="15.6">
      <c r="A13" s="1" t="s">
        <v>34</v>
      </c>
      <c r="B13">
        <f>B14-B15+B17</f>
        <v>3.09375</v>
      </c>
      <c r="C13">
        <f t="shared" ref="C13:M13" si="8">C14-C15+C17</f>
        <v>3.09375</v>
      </c>
      <c r="D13">
        <f t="shared" si="8"/>
        <v>3.09375</v>
      </c>
      <c r="E13">
        <f t="shared" si="8"/>
        <v>3.09375</v>
      </c>
      <c r="F13">
        <f t="shared" si="8"/>
        <v>3.09375</v>
      </c>
      <c r="G13">
        <f t="shared" si="8"/>
        <v>3.09375</v>
      </c>
      <c r="H13">
        <f t="shared" si="8"/>
        <v>3.09375</v>
      </c>
      <c r="I13">
        <f t="shared" si="8"/>
        <v>3.09375</v>
      </c>
      <c r="J13">
        <f t="shared" si="8"/>
        <v>3.09375</v>
      </c>
      <c r="K13">
        <f t="shared" si="8"/>
        <v>3.09375</v>
      </c>
      <c r="L13">
        <f t="shared" si="8"/>
        <v>3.09375</v>
      </c>
      <c r="M13">
        <f t="shared" si="8"/>
        <v>3.09375</v>
      </c>
    </row>
    <row r="14" spans="1:27" ht="15.6">
      <c r="A14" s="1" t="s">
        <v>33</v>
      </c>
      <c r="B14" s="6">
        <v>29</v>
      </c>
      <c r="C14">
        <f>$B$14</f>
        <v>29</v>
      </c>
      <c r="D14">
        <f t="shared" ref="D14:M14" si="9">$B$14</f>
        <v>29</v>
      </c>
      <c r="E14">
        <f t="shared" si="9"/>
        <v>29</v>
      </c>
      <c r="F14">
        <f t="shared" si="9"/>
        <v>29</v>
      </c>
      <c r="G14">
        <f t="shared" si="9"/>
        <v>29</v>
      </c>
      <c r="H14">
        <f t="shared" si="9"/>
        <v>29</v>
      </c>
      <c r="I14">
        <f t="shared" si="9"/>
        <v>29</v>
      </c>
      <c r="J14">
        <f t="shared" si="9"/>
        <v>29</v>
      </c>
      <c r="K14">
        <f t="shared" si="9"/>
        <v>29</v>
      </c>
      <c r="L14">
        <f t="shared" si="9"/>
        <v>29</v>
      </c>
      <c r="M14">
        <f t="shared" si="9"/>
        <v>29</v>
      </c>
    </row>
    <row r="15" spans="1:27" ht="15.6">
      <c r="A15" s="1" t="s">
        <v>32</v>
      </c>
      <c r="B15">
        <f>B14-2</f>
        <v>27</v>
      </c>
      <c r="C15">
        <f>$B$15</f>
        <v>27</v>
      </c>
      <c r="D15">
        <f t="shared" ref="D15:M15" si="10">$B$15</f>
        <v>27</v>
      </c>
      <c r="E15">
        <f t="shared" si="10"/>
        <v>27</v>
      </c>
      <c r="F15">
        <f t="shared" si="10"/>
        <v>27</v>
      </c>
      <c r="G15">
        <f t="shared" si="10"/>
        <v>27</v>
      </c>
      <c r="H15">
        <f t="shared" si="10"/>
        <v>27</v>
      </c>
      <c r="I15">
        <f t="shared" si="10"/>
        <v>27</v>
      </c>
      <c r="J15">
        <f t="shared" si="10"/>
        <v>27</v>
      </c>
      <c r="K15">
        <f t="shared" si="10"/>
        <v>27</v>
      </c>
      <c r="L15">
        <f t="shared" si="10"/>
        <v>27</v>
      </c>
      <c r="M15">
        <f t="shared" si="10"/>
        <v>27</v>
      </c>
    </row>
    <row r="16" spans="1:27" ht="15.6">
      <c r="A16" s="1" t="s">
        <v>31</v>
      </c>
      <c r="B16">
        <f>B17*0.33</f>
        <v>0.36093750000000002</v>
      </c>
      <c r="C16">
        <f t="shared" ref="C16:M16" si="11">C17*0.33</f>
        <v>0.36093750000000002</v>
      </c>
      <c r="D16">
        <f t="shared" si="11"/>
        <v>0.36093750000000002</v>
      </c>
      <c r="E16">
        <f t="shared" si="11"/>
        <v>0.36093750000000002</v>
      </c>
      <c r="F16">
        <f t="shared" si="11"/>
        <v>0.36093750000000002</v>
      </c>
      <c r="G16">
        <f t="shared" si="11"/>
        <v>0.36093750000000002</v>
      </c>
      <c r="H16">
        <f t="shared" si="11"/>
        <v>0.36093750000000002</v>
      </c>
      <c r="I16">
        <f t="shared" si="11"/>
        <v>0.36093750000000002</v>
      </c>
      <c r="J16">
        <f t="shared" si="11"/>
        <v>0.36093750000000002</v>
      </c>
      <c r="K16">
        <f t="shared" si="11"/>
        <v>0.36093750000000002</v>
      </c>
      <c r="L16">
        <f t="shared" si="11"/>
        <v>0.36093750000000002</v>
      </c>
      <c r="M16">
        <f t="shared" si="11"/>
        <v>0.36093750000000002</v>
      </c>
    </row>
    <row r="17" spans="1:13" ht="15.6">
      <c r="A17" s="1" t="s">
        <v>30</v>
      </c>
      <c r="B17">
        <f>B18*B19</f>
        <v>1.09375</v>
      </c>
      <c r="C17">
        <f t="shared" ref="C17:M17" si="12">C18*C19</f>
        <v>1.09375</v>
      </c>
      <c r="D17">
        <f t="shared" si="12"/>
        <v>1.09375</v>
      </c>
      <c r="E17">
        <f t="shared" si="12"/>
        <v>1.09375</v>
      </c>
      <c r="F17">
        <f t="shared" si="12"/>
        <v>1.09375</v>
      </c>
      <c r="G17">
        <f t="shared" si="12"/>
        <v>1.09375</v>
      </c>
      <c r="H17">
        <f t="shared" si="12"/>
        <v>1.09375</v>
      </c>
      <c r="I17">
        <f t="shared" si="12"/>
        <v>1.09375</v>
      </c>
      <c r="J17">
        <f t="shared" si="12"/>
        <v>1.09375</v>
      </c>
      <c r="K17">
        <f t="shared" si="12"/>
        <v>1.09375</v>
      </c>
      <c r="L17">
        <f t="shared" si="12"/>
        <v>1.09375</v>
      </c>
      <c r="M17">
        <f t="shared" si="12"/>
        <v>1.09375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17.5</v>
      </c>
      <c r="C19">
        <f t="shared" ref="C19:M19" si="14">C12/2</f>
        <v>17.5</v>
      </c>
      <c r="D19">
        <f t="shared" si="14"/>
        <v>17.5</v>
      </c>
      <c r="E19">
        <f t="shared" si="14"/>
        <v>17.5</v>
      </c>
      <c r="F19">
        <f t="shared" si="14"/>
        <v>17.5</v>
      </c>
      <c r="G19">
        <f t="shared" si="14"/>
        <v>17.5</v>
      </c>
      <c r="H19">
        <f t="shared" si="14"/>
        <v>17.5</v>
      </c>
      <c r="I19">
        <f t="shared" si="14"/>
        <v>17.5</v>
      </c>
      <c r="J19">
        <f t="shared" si="14"/>
        <v>17.5</v>
      </c>
      <c r="K19">
        <f t="shared" si="14"/>
        <v>17.5</v>
      </c>
      <c r="L19">
        <f t="shared" si="14"/>
        <v>17.5</v>
      </c>
      <c r="M19">
        <f t="shared" si="14"/>
        <v>17.5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 t="shared" ref="B35:K35" si="22">(180+B37)/(6*B37)/12</f>
        <v>9.7222222222222224E-2</v>
      </c>
      <c r="C35">
        <f t="shared" si="22"/>
        <v>9.7222222222222224E-2</v>
      </c>
      <c r="D35">
        <f t="shared" si="22"/>
        <v>9.7222222222222224E-2</v>
      </c>
      <c r="E35">
        <f t="shared" si="22"/>
        <v>9.7222222222222224E-2</v>
      </c>
      <c r="F35">
        <f t="shared" si="22"/>
        <v>9.7222222222222224E-2</v>
      </c>
      <c r="G35">
        <f t="shared" si="22"/>
        <v>9.7222222222222224E-2</v>
      </c>
      <c r="H35">
        <f t="shared" si="22"/>
        <v>9.7222222222222224E-2</v>
      </c>
      <c r="I35">
        <f t="shared" si="22"/>
        <v>9.7222222222222224E-2</v>
      </c>
      <c r="J35">
        <f t="shared" si="22"/>
        <v>9.7222222222222224E-2</v>
      </c>
      <c r="K35">
        <f t="shared" si="22"/>
        <v>9.7222222222222224E-2</v>
      </c>
      <c r="L35">
        <f t="shared" ref="L35:M35" si="23">(180+L37)/(6*L37)/12</f>
        <v>9.7222222222222224E-2</v>
      </c>
      <c r="M35">
        <f t="shared" si="23"/>
        <v>9.7222222222222224E-2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30</v>
      </c>
      <c r="C37" s="6">
        <v>30</v>
      </c>
      <c r="D37" s="6">
        <v>30</v>
      </c>
      <c r="E37" s="6">
        <v>30</v>
      </c>
      <c r="F37" s="6">
        <v>30</v>
      </c>
      <c r="G37" s="6">
        <v>30</v>
      </c>
      <c r="H37" s="6">
        <v>30</v>
      </c>
      <c r="I37" s="6">
        <v>30</v>
      </c>
      <c r="J37" s="6">
        <v>30</v>
      </c>
      <c r="K37" s="6">
        <v>30</v>
      </c>
      <c r="L37" s="6">
        <v>30</v>
      </c>
      <c r="M37" s="6">
        <v>30</v>
      </c>
    </row>
    <row r="38" spans="1:13" ht="15.6">
      <c r="A38" s="1" t="s">
        <v>13</v>
      </c>
      <c r="B38">
        <f>PI()*B12^2/4*B39</f>
        <v>27901.269754694349</v>
      </c>
      <c r="C38">
        <f t="shared" ref="C38:M38" si="24">PI()*C12^2/4*C39</f>
        <v>27901.269754694349</v>
      </c>
      <c r="D38">
        <f t="shared" si="24"/>
        <v>27901.269754694349</v>
      </c>
      <c r="E38">
        <f t="shared" si="24"/>
        <v>27901.269754694349</v>
      </c>
      <c r="F38">
        <f t="shared" si="24"/>
        <v>27901.269754694349</v>
      </c>
      <c r="G38">
        <f t="shared" si="24"/>
        <v>27901.269754694349</v>
      </c>
      <c r="H38">
        <f t="shared" si="24"/>
        <v>27901.269754694349</v>
      </c>
      <c r="I38">
        <f t="shared" si="24"/>
        <v>27901.269754694349</v>
      </c>
      <c r="J38">
        <f t="shared" si="24"/>
        <v>27901.269754694349</v>
      </c>
      <c r="K38">
        <f t="shared" si="24"/>
        <v>27901.269754694349</v>
      </c>
      <c r="L38">
        <f t="shared" si="24"/>
        <v>27901.269754694349</v>
      </c>
      <c r="M38">
        <f t="shared" si="24"/>
        <v>27901.269754694349</v>
      </c>
    </row>
    <row r="39" spans="1:13" ht="15.6">
      <c r="A39" s="1" t="s">
        <v>12</v>
      </c>
      <c r="B39">
        <f>B14</f>
        <v>29</v>
      </c>
      <c r="C39">
        <f t="shared" ref="C39:M39" si="25">C14</f>
        <v>29</v>
      </c>
      <c r="D39">
        <f t="shared" si="25"/>
        <v>29</v>
      </c>
      <c r="E39">
        <f t="shared" si="25"/>
        <v>29</v>
      </c>
      <c r="F39">
        <f t="shared" si="25"/>
        <v>29</v>
      </c>
      <c r="G39">
        <f t="shared" si="25"/>
        <v>29</v>
      </c>
      <c r="H39">
        <f t="shared" si="25"/>
        <v>29</v>
      </c>
      <c r="I39">
        <f t="shared" si="25"/>
        <v>29</v>
      </c>
      <c r="J39">
        <f t="shared" si="25"/>
        <v>29</v>
      </c>
      <c r="K39">
        <f t="shared" si="25"/>
        <v>29</v>
      </c>
      <c r="L39">
        <f t="shared" si="25"/>
        <v>29</v>
      </c>
      <c r="M39">
        <f t="shared" si="25"/>
        <v>29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A60"/>
  <sheetViews>
    <sheetView zoomScale="130" zoomScaleNormal="130" workbookViewId="0">
      <selection activeCell="P29" sqref="P29"/>
    </sheetView>
  </sheetViews>
  <sheetFormatPr defaultColWidth="8.77734375" defaultRowHeight="13.2"/>
  <cols>
    <col min="2" max="13" width="10.44140625" customWidth="1"/>
  </cols>
  <sheetData>
    <row r="1" spans="1:27">
      <c r="A1" s="1" t="s">
        <v>51</v>
      </c>
      <c r="B1" s="1" t="s">
        <v>46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9.103385044638884</v>
      </c>
      <c r="C5">
        <f t="shared" ref="C5:M5" si="0">C6+C7</f>
        <v>9.8563619852274318</v>
      </c>
      <c r="D5">
        <f t="shared" si="0"/>
        <v>11.125885918816719</v>
      </c>
      <c r="E5">
        <f t="shared" si="0"/>
        <v>12.096060393989504</v>
      </c>
      <c r="F5">
        <f t="shared" si="0"/>
        <v>13.124332596607847</v>
      </c>
      <c r="G5">
        <f t="shared" si="0"/>
        <v>13.165060581005529</v>
      </c>
      <c r="H5">
        <f t="shared" si="0"/>
        <v>14.090701997466859</v>
      </c>
      <c r="I5">
        <f t="shared" si="0"/>
        <v>13.184441072784015</v>
      </c>
      <c r="J5">
        <f t="shared" si="0"/>
        <v>11.980981555408622</v>
      </c>
      <c r="K5">
        <f t="shared" si="0"/>
        <v>10.653111246714762</v>
      </c>
      <c r="L5">
        <f t="shared" si="0"/>
        <v>9.4174994405635246</v>
      </c>
      <c r="M5">
        <f t="shared" si="0"/>
        <v>9.0243785541694752</v>
      </c>
      <c r="N5">
        <f>SUM(B5:M5)</f>
        <v>136.82220038739317</v>
      </c>
    </row>
    <row r="6" spans="1:27" ht="15.6">
      <c r="A6" s="1" t="s">
        <v>41</v>
      </c>
      <c r="B6">
        <f>B4*B8*B9*B10*B11</f>
        <v>1.6204490932891318</v>
      </c>
      <c r="C6">
        <f t="shared" ref="C6:M6" si="1">C4*C8*C9*C10*C11</f>
        <v>2.3734260338776765</v>
      </c>
      <c r="D6">
        <f t="shared" si="1"/>
        <v>3.6429499674669654</v>
      </c>
      <c r="E6">
        <f t="shared" si="1"/>
        <v>4.6131244426397515</v>
      </c>
      <c r="F6">
        <f t="shared" si="1"/>
        <v>5.6413966452580926</v>
      </c>
      <c r="G6">
        <f t="shared" si="1"/>
        <v>5.6821246296557746</v>
      </c>
      <c r="H6">
        <f t="shared" si="1"/>
        <v>6.6077660461171037</v>
      </c>
      <c r="I6">
        <f t="shared" si="1"/>
        <v>5.7015051214342609</v>
      </c>
      <c r="J6">
        <f t="shared" si="1"/>
        <v>4.4980456040588663</v>
      </c>
      <c r="K6">
        <f t="shared" si="1"/>
        <v>3.1701752953650084</v>
      </c>
      <c r="L6">
        <f t="shared" si="1"/>
        <v>1.9345634892137706</v>
      </c>
      <c r="M6">
        <f t="shared" si="1"/>
        <v>1.5414426028197219</v>
      </c>
    </row>
    <row r="7" spans="1:27" ht="15.6">
      <c r="A7" s="1" t="s">
        <v>40</v>
      </c>
      <c r="B7">
        <f>0.001/5.614*B34*B21*B37/12*B38*B35*B36*B9</f>
        <v>7.4829359513497531</v>
      </c>
      <c r="C7">
        <f t="shared" ref="C7:M7" si="2">0.001/5.614*C34*C21*C37/12*C38*C35*C36*C9</f>
        <v>7.4829359513497549</v>
      </c>
      <c r="D7">
        <f t="shared" si="2"/>
        <v>7.482935951349754</v>
      </c>
      <c r="E7">
        <f t="shared" si="2"/>
        <v>7.4829359513497531</v>
      </c>
      <c r="F7">
        <f t="shared" si="2"/>
        <v>7.4829359513497531</v>
      </c>
      <c r="G7">
        <f t="shared" si="2"/>
        <v>7.482935951349754</v>
      </c>
      <c r="H7">
        <f t="shared" si="2"/>
        <v>7.4829359513497549</v>
      </c>
      <c r="I7">
        <f t="shared" si="2"/>
        <v>7.4829359513497549</v>
      </c>
      <c r="J7">
        <f t="shared" si="2"/>
        <v>7.4829359513497549</v>
      </c>
      <c r="K7">
        <f t="shared" si="2"/>
        <v>7.482935951349754</v>
      </c>
      <c r="L7">
        <f t="shared" si="2"/>
        <v>7.482935951349754</v>
      </c>
      <c r="M7">
        <f t="shared" si="2"/>
        <v>7.4829359513497531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7.4371875591024003E-3</v>
      </c>
      <c r="C9">
        <f t="shared" ref="C9:M9" si="4">C33*C27/(C34*C21)</f>
        <v>7.4076279901075584E-3</v>
      </c>
      <c r="D9">
        <f t="shared" si="4"/>
        <v>7.3347469591147638E-3</v>
      </c>
      <c r="E9">
        <f t="shared" si="4"/>
        <v>7.284577691268561E-3</v>
      </c>
      <c r="F9">
        <f t="shared" si="4"/>
        <v>7.1932041771943702E-3</v>
      </c>
      <c r="G9">
        <f t="shared" si="4"/>
        <v>7.1176597376782945E-3</v>
      </c>
      <c r="H9">
        <f t="shared" si="4"/>
        <v>7.043685571848304E-3</v>
      </c>
      <c r="I9">
        <f t="shared" si="4"/>
        <v>7.043685571848304E-3</v>
      </c>
      <c r="J9">
        <f t="shared" si="4"/>
        <v>7.1108706688708945E-3</v>
      </c>
      <c r="K9">
        <f t="shared" si="4"/>
        <v>7.2421185246204049E-3</v>
      </c>
      <c r="L9">
        <f t="shared" si="4"/>
        <v>7.3637265994115431E-3</v>
      </c>
      <c r="M9">
        <f t="shared" si="4"/>
        <v>7.4520559868495057E-3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0.90905991841187228</v>
      </c>
      <c r="C11">
        <f t="shared" ref="C11:M11" si="6">1/(1+0.053*C27*C13)</f>
        <v>0.90905991841187228</v>
      </c>
      <c r="D11">
        <f t="shared" si="6"/>
        <v>0.90905991841187228</v>
      </c>
      <c r="E11">
        <f t="shared" si="6"/>
        <v>0.90905991841187228</v>
      </c>
      <c r="F11">
        <f t="shared" si="6"/>
        <v>0.90905991841187228</v>
      </c>
      <c r="G11">
        <f t="shared" si="6"/>
        <v>0.90905991841187228</v>
      </c>
      <c r="H11">
        <f t="shared" si="6"/>
        <v>0.90905991841187228</v>
      </c>
      <c r="I11">
        <f t="shared" si="6"/>
        <v>0.90905991841187228</v>
      </c>
      <c r="J11">
        <f t="shared" si="6"/>
        <v>0.90905991841187228</v>
      </c>
      <c r="K11">
        <f t="shared" si="6"/>
        <v>0.90905991841187228</v>
      </c>
      <c r="L11">
        <f t="shared" si="6"/>
        <v>0.90905991841187228</v>
      </c>
      <c r="M11">
        <f t="shared" si="6"/>
        <v>0.90905991841187228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0.8</v>
      </c>
      <c r="C23" s="6">
        <v>0.8</v>
      </c>
      <c r="D23" s="6">
        <v>0.8</v>
      </c>
      <c r="E23" s="6">
        <v>0.8</v>
      </c>
      <c r="F23" s="6">
        <v>0.8</v>
      </c>
      <c r="G23" s="6">
        <v>0.8</v>
      </c>
      <c r="H23" s="6">
        <v>0.8</v>
      </c>
      <c r="I23" s="6">
        <v>0.8</v>
      </c>
      <c r="J23" s="6">
        <v>0.8</v>
      </c>
      <c r="K23" s="6">
        <v>0.8</v>
      </c>
      <c r="L23" s="6">
        <v>0.8</v>
      </c>
      <c r="M23" s="6">
        <v>0.8</v>
      </c>
    </row>
    <row r="24" spans="1:13" ht="15.6">
      <c r="A24" s="3" t="s">
        <v>54</v>
      </c>
      <c r="B24" s="6">
        <v>0.8</v>
      </c>
      <c r="C24" s="6">
        <v>0.8</v>
      </c>
      <c r="D24" s="6">
        <v>0.8</v>
      </c>
      <c r="E24" s="6">
        <v>0.8</v>
      </c>
      <c r="F24" s="6">
        <v>0.8</v>
      </c>
      <c r="G24" s="6">
        <v>0.8</v>
      </c>
      <c r="H24" s="6">
        <v>0.8</v>
      </c>
      <c r="I24" s="6">
        <v>0.8</v>
      </c>
      <c r="J24" s="6">
        <v>0.8</v>
      </c>
      <c r="K24" s="6">
        <v>0.8</v>
      </c>
      <c r="L24" s="6">
        <v>0.8</v>
      </c>
      <c r="M24" s="6">
        <v>0.8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0.8</v>
      </c>
      <c r="C27" s="6">
        <v>0.8</v>
      </c>
      <c r="D27" s="6">
        <v>0.8</v>
      </c>
      <c r="E27" s="6">
        <v>0.8</v>
      </c>
      <c r="F27" s="6">
        <v>0.8</v>
      </c>
      <c r="G27" s="6">
        <v>0.8</v>
      </c>
      <c r="H27" s="6">
        <v>0.8</v>
      </c>
      <c r="I27" s="6">
        <v>0.8</v>
      </c>
      <c r="J27" s="6">
        <v>0.8</v>
      </c>
      <c r="K27" s="6">
        <v>0.8</v>
      </c>
      <c r="L27" s="6">
        <v>0.8</v>
      </c>
      <c r="M27" s="6">
        <v>0.8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2.747584541062802E-2</v>
      </c>
      <c r="C35">
        <f t="shared" ref="C35:M35" si="22">(180+C37)/(6*C37)/12</f>
        <v>2.747584541062802E-2</v>
      </c>
      <c r="D35">
        <f t="shared" si="22"/>
        <v>2.747584541062802E-2</v>
      </c>
      <c r="E35">
        <f t="shared" si="22"/>
        <v>2.747584541062802E-2</v>
      </c>
      <c r="F35">
        <f t="shared" si="22"/>
        <v>2.747584541062802E-2</v>
      </c>
      <c r="G35">
        <f t="shared" si="22"/>
        <v>2.747584541062802E-2</v>
      </c>
      <c r="H35">
        <f t="shared" si="22"/>
        <v>2.747584541062802E-2</v>
      </c>
      <c r="I35">
        <f t="shared" si="22"/>
        <v>2.747584541062802E-2</v>
      </c>
      <c r="J35">
        <f t="shared" si="22"/>
        <v>2.747584541062802E-2</v>
      </c>
      <c r="K35">
        <f t="shared" si="22"/>
        <v>2.747584541062802E-2</v>
      </c>
      <c r="L35">
        <f t="shared" si="22"/>
        <v>2.747584541062802E-2</v>
      </c>
      <c r="M35">
        <f t="shared" si="22"/>
        <v>2.747584541062802E-2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184</v>
      </c>
      <c r="C37" s="6">
        <v>184</v>
      </c>
      <c r="D37" s="6">
        <v>184</v>
      </c>
      <c r="E37" s="6">
        <v>184</v>
      </c>
      <c r="F37" s="6">
        <v>184</v>
      </c>
      <c r="G37" s="6">
        <v>184</v>
      </c>
      <c r="H37" s="6">
        <v>184</v>
      </c>
      <c r="I37" s="6">
        <v>184</v>
      </c>
      <c r="J37" s="6">
        <v>184</v>
      </c>
      <c r="K37" s="6">
        <v>184</v>
      </c>
      <c r="L37" s="6">
        <v>184</v>
      </c>
      <c r="M37" s="6">
        <v>184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51</v>
      </c>
      <c r="B1" s="1" t="s">
        <v>45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7.9127551511216687</v>
      </c>
      <c r="C5">
        <f t="shared" ref="C5:M5" si="0">C6+C7</f>
        <v>8.9477331854218054</v>
      </c>
      <c r="D5">
        <f t="shared" si="0"/>
        <v>10.592816943971926</v>
      </c>
      <c r="E5">
        <f t="shared" si="0"/>
        <v>11.901830866545923</v>
      </c>
      <c r="F5">
        <f t="shared" si="0"/>
        <v>13.259501412774011</v>
      </c>
      <c r="G5">
        <f t="shared" si="0"/>
        <v>13.334004925868891</v>
      </c>
      <c r="H5">
        <f t="shared" si="0"/>
        <v>14.554410655631475</v>
      </c>
      <c r="I5">
        <f t="shared" si="0"/>
        <v>13.349395935552156</v>
      </c>
      <c r="J5">
        <f t="shared" si="0"/>
        <v>11.760026010194014</v>
      </c>
      <c r="K5">
        <f t="shared" si="0"/>
        <v>9.970366677195031</v>
      </c>
      <c r="L5">
        <f t="shared" si="0"/>
        <v>8.3351599197243953</v>
      </c>
      <c r="M5">
        <f t="shared" si="0"/>
        <v>7.7907133567821258</v>
      </c>
      <c r="N5">
        <f>SUM(B5:M5)</f>
        <v>131.7087150407834</v>
      </c>
    </row>
    <row r="6" spans="1:27" ht="15.6">
      <c r="A6" s="1" t="s">
        <v>41</v>
      </c>
      <c r="B6">
        <f>B4*B8*B9*B10*B11</f>
        <v>1.6746731781139452</v>
      </c>
      <c r="C6">
        <f t="shared" ref="C6:M6" si="1">C4*C8*C9*C10*C11</f>
        <v>2.7096512124140824</v>
      </c>
      <c r="D6">
        <f t="shared" si="1"/>
        <v>4.354734970964202</v>
      </c>
      <c r="E6">
        <f t="shared" si="1"/>
        <v>5.6637488935381999</v>
      </c>
      <c r="F6">
        <f t="shared" si="1"/>
        <v>7.021419439766289</v>
      </c>
      <c r="G6">
        <f t="shared" si="1"/>
        <v>7.0959229528611676</v>
      </c>
      <c r="H6">
        <f t="shared" si="1"/>
        <v>8.3163286826237499</v>
      </c>
      <c r="I6">
        <f t="shared" si="1"/>
        <v>7.1113139625444308</v>
      </c>
      <c r="J6">
        <f t="shared" si="1"/>
        <v>5.52194403718629</v>
      </c>
      <c r="K6">
        <f t="shared" si="1"/>
        <v>3.7322847041873075</v>
      </c>
      <c r="L6">
        <f t="shared" si="1"/>
        <v>2.0970779467166722</v>
      </c>
      <c r="M6">
        <f t="shared" si="1"/>
        <v>1.5526313837744021</v>
      </c>
    </row>
    <row r="7" spans="1:27" ht="15.6">
      <c r="A7" s="1" t="s">
        <v>40</v>
      </c>
      <c r="B7">
        <f>0.001/5.614*B34*B21*B37/12*B38*B35*B36*B9</f>
        <v>6.2380819730077235</v>
      </c>
      <c r="C7">
        <f t="shared" ref="C7:M7" si="2">0.001/5.614*C34*C21*C37/12*C38*C35*C36*C9</f>
        <v>6.2380819730077235</v>
      </c>
      <c r="D7">
        <f t="shared" si="2"/>
        <v>6.2380819730077244</v>
      </c>
      <c r="E7">
        <f t="shared" si="2"/>
        <v>6.2380819730077235</v>
      </c>
      <c r="F7">
        <f t="shared" si="2"/>
        <v>6.2380819730077226</v>
      </c>
      <c r="G7">
        <f t="shared" si="2"/>
        <v>6.2380819730077235</v>
      </c>
      <c r="H7">
        <f t="shared" si="2"/>
        <v>6.2380819730077244</v>
      </c>
      <c r="I7">
        <f t="shared" si="2"/>
        <v>6.2380819730077244</v>
      </c>
      <c r="J7">
        <f t="shared" si="2"/>
        <v>6.2380819730077244</v>
      </c>
      <c r="K7">
        <f t="shared" si="2"/>
        <v>6.2380819730077235</v>
      </c>
      <c r="L7">
        <f t="shared" si="2"/>
        <v>6.2380819730077235</v>
      </c>
      <c r="M7">
        <f t="shared" si="2"/>
        <v>6.2380819730077235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1.0226132893765802E-2</v>
      </c>
      <c r="C9">
        <f t="shared" ref="C9:M9" si="4">C33*C27/(C34*C21)</f>
        <v>1.0185488486397894E-2</v>
      </c>
      <c r="D9">
        <f t="shared" si="4"/>
        <v>1.0085277068782801E-2</v>
      </c>
      <c r="E9">
        <f t="shared" si="4"/>
        <v>1.0016294325494272E-2</v>
      </c>
      <c r="F9">
        <f t="shared" si="4"/>
        <v>9.8906557436422606E-3</v>
      </c>
      <c r="G9">
        <f t="shared" si="4"/>
        <v>9.7867821393076565E-3</v>
      </c>
      <c r="H9">
        <f t="shared" si="4"/>
        <v>9.6850676612914195E-3</v>
      </c>
      <c r="I9">
        <f t="shared" si="4"/>
        <v>9.6850676612914195E-3</v>
      </c>
      <c r="J9">
        <f t="shared" si="4"/>
        <v>9.7774471696974816E-3</v>
      </c>
      <c r="K9">
        <f t="shared" si="4"/>
        <v>9.9579129713530581E-3</v>
      </c>
      <c r="L9">
        <f t="shared" si="4"/>
        <v>1.0125124074190873E-2</v>
      </c>
      <c r="M9">
        <f t="shared" si="4"/>
        <v>1.0246576981918071E-2</v>
      </c>
    </row>
    <row r="10" spans="1:27" ht="15.6">
      <c r="A10" s="1" t="s">
        <v>37</v>
      </c>
      <c r="B10">
        <f>B20/B21+(B22-B25)/(B26-B27)</f>
        <v>2.5338793576607142E-2</v>
      </c>
      <c r="C10">
        <f t="shared" ref="C10:M10" si="5">C20/C21+(C22-C25)/(C26-C27)</f>
        <v>4.4102382774931795E-2</v>
      </c>
      <c r="D10">
        <f t="shared" si="5"/>
        <v>6.4654797701143518E-2</v>
      </c>
      <c r="E10">
        <f t="shared" si="5"/>
        <v>8.7491167905577399E-2</v>
      </c>
      <c r="F10">
        <f t="shared" si="5"/>
        <v>0.10629839164506374</v>
      </c>
      <c r="G10">
        <f t="shared" si="5"/>
        <v>0.11218538218022729</v>
      </c>
      <c r="H10">
        <f t="shared" si="5"/>
        <v>0.12857479732633792</v>
      </c>
      <c r="I10">
        <f t="shared" si="5"/>
        <v>0.1099446385961792</v>
      </c>
      <c r="J10">
        <f t="shared" si="5"/>
        <v>8.7384382994510845E-2</v>
      </c>
      <c r="K10">
        <f t="shared" si="5"/>
        <v>5.612202083720462E-2</v>
      </c>
      <c r="L10">
        <f t="shared" si="5"/>
        <v>3.2046567601681057E-2</v>
      </c>
      <c r="M10">
        <f t="shared" si="5"/>
        <v>2.2689055387285901E-2</v>
      </c>
    </row>
    <row r="11" spans="1:27" ht="15.6">
      <c r="A11" s="1" t="s">
        <v>36</v>
      </c>
      <c r="B11">
        <f>1/(1+0.053*B27*B13)</f>
        <v>0.87908103066756582</v>
      </c>
      <c r="C11">
        <f t="shared" ref="C11:M11" si="6">1/(1+0.053*C27*C13)</f>
        <v>0.87908103066756582</v>
      </c>
      <c r="D11">
        <f t="shared" si="6"/>
        <v>0.87908103066756582</v>
      </c>
      <c r="E11">
        <f t="shared" si="6"/>
        <v>0.87908103066756582</v>
      </c>
      <c r="F11">
        <f t="shared" si="6"/>
        <v>0.87908103066756582</v>
      </c>
      <c r="G11">
        <f t="shared" si="6"/>
        <v>0.87908103066756582</v>
      </c>
      <c r="H11">
        <f t="shared" si="6"/>
        <v>0.87908103066756582</v>
      </c>
      <c r="I11">
        <f t="shared" si="6"/>
        <v>0.87908103066756582</v>
      </c>
      <c r="J11">
        <f t="shared" si="6"/>
        <v>0.87908103066756582</v>
      </c>
      <c r="K11">
        <f t="shared" si="6"/>
        <v>0.87908103066756582</v>
      </c>
      <c r="L11">
        <f t="shared" si="6"/>
        <v>0.87908103066756582</v>
      </c>
      <c r="M11">
        <f t="shared" si="6"/>
        <v>0.87908103066756582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33</v>
      </c>
      <c r="C14">
        <f>$B$14</f>
        <v>33</v>
      </c>
      <c r="D14">
        <f t="shared" ref="D14:M14" si="9">$B$14</f>
        <v>33</v>
      </c>
      <c r="E14">
        <f t="shared" si="9"/>
        <v>33</v>
      </c>
      <c r="F14">
        <f t="shared" si="9"/>
        <v>33</v>
      </c>
      <c r="G14">
        <f t="shared" si="9"/>
        <v>33</v>
      </c>
      <c r="H14">
        <f t="shared" si="9"/>
        <v>33</v>
      </c>
      <c r="I14">
        <f t="shared" si="9"/>
        <v>33</v>
      </c>
      <c r="J14">
        <f t="shared" si="9"/>
        <v>33</v>
      </c>
      <c r="K14">
        <f t="shared" si="9"/>
        <v>33</v>
      </c>
      <c r="L14">
        <f t="shared" si="9"/>
        <v>33</v>
      </c>
      <c r="M14">
        <f t="shared" si="9"/>
        <v>33</v>
      </c>
    </row>
    <row r="15" spans="1:27" ht="15.6">
      <c r="A15" s="1" t="s">
        <v>32</v>
      </c>
      <c r="B15">
        <f>B14-2</f>
        <v>31</v>
      </c>
      <c r="C15">
        <f>$B$15</f>
        <v>31</v>
      </c>
      <c r="D15">
        <f t="shared" ref="D15:M15" si="10">$B$15</f>
        <v>31</v>
      </c>
      <c r="E15">
        <f t="shared" si="10"/>
        <v>31</v>
      </c>
      <c r="F15">
        <f t="shared" si="10"/>
        <v>31</v>
      </c>
      <c r="G15">
        <f t="shared" si="10"/>
        <v>31</v>
      </c>
      <c r="H15">
        <f t="shared" si="10"/>
        <v>31</v>
      </c>
      <c r="I15">
        <f t="shared" si="10"/>
        <v>31</v>
      </c>
      <c r="J15">
        <f t="shared" si="10"/>
        <v>31</v>
      </c>
      <c r="K15">
        <f t="shared" si="10"/>
        <v>31</v>
      </c>
      <c r="L15">
        <f t="shared" si="10"/>
        <v>31</v>
      </c>
      <c r="M15">
        <f t="shared" si="10"/>
        <v>31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1.1000000000000001</v>
      </c>
      <c r="C23" s="6">
        <v>1.1000000000000001</v>
      </c>
      <c r="D23" s="6">
        <v>1.1000000000000001</v>
      </c>
      <c r="E23" s="6">
        <v>1.1000000000000001</v>
      </c>
      <c r="F23" s="6">
        <v>1.1000000000000001</v>
      </c>
      <c r="G23" s="6">
        <v>1.1000000000000001</v>
      </c>
      <c r="H23" s="6">
        <v>1.1000000000000001</v>
      </c>
      <c r="I23" s="6">
        <v>1.1000000000000001</v>
      </c>
      <c r="J23" s="6">
        <v>1.1000000000000001</v>
      </c>
      <c r="K23" s="6">
        <v>1.1000000000000001</v>
      </c>
      <c r="L23" s="6">
        <v>1.1000000000000001</v>
      </c>
      <c r="M23" s="6">
        <v>1.1000000000000001</v>
      </c>
    </row>
    <row r="24" spans="1:13" ht="15.6">
      <c r="A24" s="3" t="s">
        <v>54</v>
      </c>
      <c r="B24" s="6">
        <v>1.1000000000000001</v>
      </c>
      <c r="C24" s="6">
        <v>1.1000000000000001</v>
      </c>
      <c r="D24" s="6">
        <v>1.1000000000000001</v>
      </c>
      <c r="E24" s="6">
        <v>1.1000000000000001</v>
      </c>
      <c r="F24" s="6">
        <v>1.1000000000000001</v>
      </c>
      <c r="G24" s="6">
        <v>1.1000000000000001</v>
      </c>
      <c r="H24" s="6">
        <v>1.1000000000000001</v>
      </c>
      <c r="I24" s="6">
        <v>1.1000000000000001</v>
      </c>
      <c r="J24" s="6">
        <v>1.1000000000000001</v>
      </c>
      <c r="K24" s="6">
        <v>1.1000000000000001</v>
      </c>
      <c r="L24" s="6">
        <v>1.1000000000000001</v>
      </c>
      <c r="M24" s="6">
        <v>1.1000000000000001</v>
      </c>
    </row>
    <row r="25" spans="1:13" ht="15.6">
      <c r="A25" s="3" t="s">
        <v>24</v>
      </c>
      <c r="B25">
        <v>0.1</v>
      </c>
      <c r="C25">
        <v>0.1</v>
      </c>
      <c r="D25">
        <v>0.1</v>
      </c>
      <c r="E25">
        <v>0.1</v>
      </c>
      <c r="F25">
        <v>0.1</v>
      </c>
      <c r="G25">
        <v>0.1</v>
      </c>
      <c r="H25">
        <v>0.1</v>
      </c>
      <c r="I25">
        <v>0.1</v>
      </c>
      <c r="J25">
        <v>0.1</v>
      </c>
      <c r="K25">
        <v>0.1</v>
      </c>
      <c r="L25">
        <v>0.1</v>
      </c>
      <c r="M25">
        <v>0.1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1.1000000000000001</v>
      </c>
      <c r="C27" s="6">
        <v>1.1000000000000001</v>
      </c>
      <c r="D27" s="6">
        <v>1.1000000000000001</v>
      </c>
      <c r="E27" s="6">
        <v>1.1000000000000001</v>
      </c>
      <c r="F27" s="6">
        <v>1.1000000000000001</v>
      </c>
      <c r="G27" s="6">
        <v>1.1000000000000001</v>
      </c>
      <c r="H27" s="6">
        <v>1.1000000000000001</v>
      </c>
      <c r="I27" s="6">
        <v>1.1000000000000001</v>
      </c>
      <c r="J27" s="6">
        <v>1.1000000000000001</v>
      </c>
      <c r="K27" s="6">
        <v>1.1000000000000001</v>
      </c>
      <c r="L27" s="6">
        <v>1.1000000000000001</v>
      </c>
      <c r="M27" s="6">
        <v>1.1000000000000001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8.741830065359478E-2</v>
      </c>
      <c r="C35">
        <f t="shared" ref="C35:M35" si="22">(180+C37)/(6*C37)/12</f>
        <v>8.741830065359478E-2</v>
      </c>
      <c r="D35">
        <f t="shared" si="22"/>
        <v>8.741830065359478E-2</v>
      </c>
      <c r="E35">
        <f t="shared" si="22"/>
        <v>8.741830065359478E-2</v>
      </c>
      <c r="F35">
        <f t="shared" si="22"/>
        <v>8.741830065359478E-2</v>
      </c>
      <c r="G35">
        <f t="shared" si="22"/>
        <v>8.741830065359478E-2</v>
      </c>
      <c r="H35">
        <f t="shared" si="22"/>
        <v>8.741830065359478E-2</v>
      </c>
      <c r="I35">
        <f t="shared" si="22"/>
        <v>8.741830065359478E-2</v>
      </c>
      <c r="J35">
        <f t="shared" si="22"/>
        <v>8.741830065359478E-2</v>
      </c>
      <c r="K35">
        <f t="shared" si="22"/>
        <v>8.741830065359478E-2</v>
      </c>
      <c r="L35">
        <f t="shared" si="22"/>
        <v>8.741830065359478E-2</v>
      </c>
      <c r="M35">
        <f t="shared" si="22"/>
        <v>8.741830065359478E-2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34</v>
      </c>
      <c r="C37" s="6">
        <v>34</v>
      </c>
      <c r="D37" s="6">
        <v>34</v>
      </c>
      <c r="E37" s="6">
        <v>34</v>
      </c>
      <c r="F37" s="6">
        <v>34</v>
      </c>
      <c r="G37" s="6">
        <v>34</v>
      </c>
      <c r="H37" s="6">
        <v>34</v>
      </c>
      <c r="I37" s="6">
        <v>34</v>
      </c>
      <c r="J37" s="6">
        <v>34</v>
      </c>
      <c r="K37" s="6">
        <v>34</v>
      </c>
      <c r="L37" s="6">
        <v>34</v>
      </c>
      <c r="M37" s="6">
        <v>34</v>
      </c>
    </row>
    <row r="38" spans="1:13" ht="15.6">
      <c r="A38" s="1" t="s">
        <v>13</v>
      </c>
      <c r="B38">
        <f>PI()*B12^2/4*B39</f>
        <v>3427.6739346073136</v>
      </c>
      <c r="C38">
        <f t="shared" ref="C38:M38" si="23">PI()*C12^2/4*C39</f>
        <v>3427.6739346073136</v>
      </c>
      <c r="D38">
        <f t="shared" si="23"/>
        <v>3427.6739346073136</v>
      </c>
      <c r="E38">
        <f t="shared" si="23"/>
        <v>3427.6739346073136</v>
      </c>
      <c r="F38">
        <f t="shared" si="23"/>
        <v>3427.6739346073136</v>
      </c>
      <c r="G38">
        <f t="shared" si="23"/>
        <v>3427.6739346073136</v>
      </c>
      <c r="H38">
        <f t="shared" si="23"/>
        <v>3427.6739346073136</v>
      </c>
      <c r="I38">
        <f t="shared" si="23"/>
        <v>3427.6739346073136</v>
      </c>
      <c r="J38">
        <f t="shared" si="23"/>
        <v>3427.6739346073136</v>
      </c>
      <c r="K38">
        <f t="shared" si="23"/>
        <v>3427.6739346073136</v>
      </c>
      <c r="L38">
        <f t="shared" si="23"/>
        <v>3427.6739346073136</v>
      </c>
      <c r="M38">
        <f t="shared" si="23"/>
        <v>3427.6739346073136</v>
      </c>
    </row>
    <row r="39" spans="1:13" ht="15.6">
      <c r="A39" s="1" t="s">
        <v>12</v>
      </c>
      <c r="B39">
        <f>B14</f>
        <v>33</v>
      </c>
      <c r="C39">
        <f t="shared" ref="C39:M39" si="24">C14</f>
        <v>33</v>
      </c>
      <c r="D39">
        <f t="shared" si="24"/>
        <v>33</v>
      </c>
      <c r="E39">
        <f t="shared" si="24"/>
        <v>33</v>
      </c>
      <c r="F39">
        <f t="shared" si="24"/>
        <v>33</v>
      </c>
      <c r="G39">
        <f t="shared" si="24"/>
        <v>33</v>
      </c>
      <c r="H39">
        <f t="shared" si="24"/>
        <v>33</v>
      </c>
      <c r="I39">
        <f t="shared" si="24"/>
        <v>33</v>
      </c>
      <c r="J39">
        <f t="shared" si="24"/>
        <v>33</v>
      </c>
      <c r="K39">
        <f t="shared" si="24"/>
        <v>33</v>
      </c>
      <c r="L39">
        <f t="shared" si="24"/>
        <v>33</v>
      </c>
      <c r="M39">
        <f t="shared" si="24"/>
        <v>33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AA60"/>
  <sheetViews>
    <sheetView zoomScale="130" zoomScaleNormal="130" workbookViewId="0">
      <selection activeCell="B41" sqref="B41"/>
    </sheetView>
  </sheetViews>
  <sheetFormatPr defaultColWidth="8.77734375" defaultRowHeight="13.2"/>
  <cols>
    <col min="2" max="13" width="10.44140625" customWidth="1"/>
  </cols>
  <sheetData>
    <row r="1" spans="1:27">
      <c r="A1" s="1" t="s">
        <v>51</v>
      </c>
      <c r="B1" s="1" t="s">
        <v>44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7.5727373327366205</v>
      </c>
      <c r="C5">
        <f t="shared" ref="C5:M5" si="0">C6+C7</f>
        <v>8.192888177871847</v>
      </c>
      <c r="D5">
        <f t="shared" si="0"/>
        <v>9.238466465726745</v>
      </c>
      <c r="E5">
        <f t="shared" si="0"/>
        <v>10.037500922527983</v>
      </c>
      <c r="F5">
        <f t="shared" si="0"/>
        <v>10.884384593340522</v>
      </c>
      <c r="G5">
        <f t="shared" si="0"/>
        <v>10.917928109195252</v>
      </c>
      <c r="H5">
        <f t="shared" si="0"/>
        <v>11.680285195804009</v>
      </c>
      <c r="I5">
        <f t="shared" si="0"/>
        <v>10.933889857434409</v>
      </c>
      <c r="J5">
        <f t="shared" si="0"/>
        <v>9.9427221382702164</v>
      </c>
      <c r="K5">
        <f t="shared" si="0"/>
        <v>8.8490898505100954</v>
      </c>
      <c r="L5">
        <f t="shared" si="0"/>
        <v>7.8314415474361398</v>
      </c>
      <c r="M5">
        <f t="shared" si="0"/>
        <v>7.5076676882432896</v>
      </c>
      <c r="N5">
        <f>SUM(B5:M5)</f>
        <v>113.58900187909713</v>
      </c>
    </row>
    <row r="6" spans="1:27" ht="15.6">
      <c r="A6" s="1" t="s">
        <v>41</v>
      </c>
      <c r="B6">
        <f>B4*B8*B9*B10*B11</f>
        <v>1.3345998005149937</v>
      </c>
      <c r="C6">
        <f t="shared" ref="C6:M6" si="1">C4*C8*C9*C10*C11</f>
        <v>1.9547506456502173</v>
      </c>
      <c r="D6">
        <f t="shared" si="1"/>
        <v>3.0003289335051178</v>
      </c>
      <c r="E6">
        <f t="shared" si="1"/>
        <v>3.7993633903063544</v>
      </c>
      <c r="F6">
        <f t="shared" si="1"/>
        <v>4.6462470611188946</v>
      </c>
      <c r="G6">
        <f t="shared" si="1"/>
        <v>4.6797905769736232</v>
      </c>
      <c r="H6">
        <f t="shared" si="1"/>
        <v>5.4421476635823804</v>
      </c>
      <c r="I6">
        <f t="shared" si="1"/>
        <v>4.6957523252127791</v>
      </c>
      <c r="J6">
        <f t="shared" si="1"/>
        <v>3.7045846060485865</v>
      </c>
      <c r="K6">
        <f t="shared" si="1"/>
        <v>2.6109523182884664</v>
      </c>
      <c r="L6">
        <f t="shared" si="1"/>
        <v>1.5933040152145119</v>
      </c>
      <c r="M6">
        <f t="shared" si="1"/>
        <v>1.2695301560216632</v>
      </c>
    </row>
    <row r="7" spans="1:27" ht="15.6">
      <c r="A7" s="1" t="s">
        <v>40</v>
      </c>
      <c r="B7">
        <f>0.001/5.614*B34*B21*B37/12*B38*B35*B36*B9</f>
        <v>6.2381375322216268</v>
      </c>
      <c r="C7">
        <f t="shared" ref="C7:M7" si="2">0.001/5.614*C34*C21*C37/12*C38*C35*C36*C9</f>
        <v>6.2381375322216295</v>
      </c>
      <c r="D7">
        <f t="shared" si="2"/>
        <v>6.2381375322216277</v>
      </c>
      <c r="E7">
        <f t="shared" si="2"/>
        <v>6.2381375322216277</v>
      </c>
      <c r="F7">
        <f t="shared" si="2"/>
        <v>6.2381375322216277</v>
      </c>
      <c r="G7">
        <f t="shared" si="2"/>
        <v>6.2381375322216295</v>
      </c>
      <c r="H7">
        <f t="shared" si="2"/>
        <v>6.2381375322216286</v>
      </c>
      <c r="I7">
        <f t="shared" si="2"/>
        <v>6.2381375322216286</v>
      </c>
      <c r="J7">
        <f t="shared" si="2"/>
        <v>6.2381375322216295</v>
      </c>
      <c r="K7">
        <f t="shared" si="2"/>
        <v>6.2381375322216286</v>
      </c>
      <c r="L7">
        <f t="shared" si="2"/>
        <v>6.2381375322216277</v>
      </c>
      <c r="M7">
        <f t="shared" si="2"/>
        <v>6.2381375322216268</v>
      </c>
    </row>
    <row r="8" spans="1:27" ht="15.6">
      <c r="A8" s="1" t="s">
        <v>39</v>
      </c>
      <c r="B8">
        <f>B12^2/4*PI()*B13</f>
        <v>201.59268718235518</v>
      </c>
      <c r="C8">
        <f t="shared" ref="C8:M8" si="3">C12^2/4*PI()*C13</f>
        <v>201.59268718235518</v>
      </c>
      <c r="D8">
        <f t="shared" si="3"/>
        <v>201.59268718235518</v>
      </c>
      <c r="E8">
        <f t="shared" si="3"/>
        <v>201.59268718235518</v>
      </c>
      <c r="F8">
        <f t="shared" si="3"/>
        <v>201.59268718235518</v>
      </c>
      <c r="G8">
        <f t="shared" si="3"/>
        <v>201.59268718235518</v>
      </c>
      <c r="H8">
        <f t="shared" si="3"/>
        <v>201.59268718235518</v>
      </c>
      <c r="I8">
        <f t="shared" si="3"/>
        <v>201.59268718235518</v>
      </c>
      <c r="J8">
        <f t="shared" si="3"/>
        <v>201.59268718235518</v>
      </c>
      <c r="K8">
        <f t="shared" si="3"/>
        <v>201.59268718235518</v>
      </c>
      <c r="L8">
        <f t="shared" si="3"/>
        <v>201.59268718235518</v>
      </c>
      <c r="M8">
        <f t="shared" si="3"/>
        <v>201.59268718235518</v>
      </c>
    </row>
    <row r="9" spans="1:27" ht="15.6">
      <c r="A9" s="1" t="s">
        <v>38</v>
      </c>
      <c r="B9">
        <f>B33*B27/(B34*B21)</f>
        <v>7.4371875591024003E-3</v>
      </c>
      <c r="C9">
        <f t="shared" ref="C9:M9" si="4">C33*C27/(C34*C21)</f>
        <v>7.4076279901075584E-3</v>
      </c>
      <c r="D9">
        <f t="shared" si="4"/>
        <v>7.3347469591147638E-3</v>
      </c>
      <c r="E9">
        <f t="shared" si="4"/>
        <v>7.284577691268561E-3</v>
      </c>
      <c r="F9">
        <f t="shared" si="4"/>
        <v>7.1932041771943702E-3</v>
      </c>
      <c r="G9">
        <f t="shared" si="4"/>
        <v>7.1176597376782945E-3</v>
      </c>
      <c r="H9">
        <f t="shared" si="4"/>
        <v>7.043685571848304E-3</v>
      </c>
      <c r="I9">
        <f t="shared" si="4"/>
        <v>7.043685571848304E-3</v>
      </c>
      <c r="J9">
        <f t="shared" si="4"/>
        <v>7.1108706688708945E-3</v>
      </c>
      <c r="K9">
        <f t="shared" si="4"/>
        <v>7.2421185246204049E-3</v>
      </c>
      <c r="L9">
        <f t="shared" si="4"/>
        <v>7.3637265994115431E-3</v>
      </c>
      <c r="M9">
        <f t="shared" si="4"/>
        <v>7.4520559868495057E-3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0.91015620555877907</v>
      </c>
      <c r="C11">
        <f t="shared" ref="C11:M11" si="6">1/(1+0.053*C27*C13)</f>
        <v>0.91015620555877907</v>
      </c>
      <c r="D11">
        <f t="shared" si="6"/>
        <v>0.91015620555877907</v>
      </c>
      <c r="E11">
        <f t="shared" si="6"/>
        <v>0.91015620555877907</v>
      </c>
      <c r="F11">
        <f t="shared" si="6"/>
        <v>0.91015620555877907</v>
      </c>
      <c r="G11">
        <f t="shared" si="6"/>
        <v>0.91015620555877907</v>
      </c>
      <c r="H11">
        <f t="shared" si="6"/>
        <v>0.91015620555877907</v>
      </c>
      <c r="I11">
        <f t="shared" si="6"/>
        <v>0.91015620555877907</v>
      </c>
      <c r="J11">
        <f t="shared" si="6"/>
        <v>0.91015620555877907</v>
      </c>
      <c r="K11">
        <f t="shared" si="6"/>
        <v>0.91015620555877907</v>
      </c>
      <c r="L11">
        <f t="shared" si="6"/>
        <v>0.91015620555877907</v>
      </c>
      <c r="M11">
        <f t="shared" si="6"/>
        <v>0.91015620555877907</v>
      </c>
    </row>
    <row r="12" spans="1:27">
      <c r="A12" s="1" t="s">
        <v>35</v>
      </c>
      <c r="B12" s="6">
        <v>10.5</v>
      </c>
      <c r="C12">
        <f>$B$12</f>
        <v>10.5</v>
      </c>
      <c r="D12">
        <f t="shared" ref="D12:M12" si="7">$B$12</f>
        <v>10.5</v>
      </c>
      <c r="E12">
        <f t="shared" si="7"/>
        <v>10.5</v>
      </c>
      <c r="F12">
        <f t="shared" si="7"/>
        <v>10.5</v>
      </c>
      <c r="G12">
        <f t="shared" si="7"/>
        <v>10.5</v>
      </c>
      <c r="H12">
        <f t="shared" si="7"/>
        <v>10.5</v>
      </c>
      <c r="I12">
        <f t="shared" si="7"/>
        <v>10.5</v>
      </c>
      <c r="J12">
        <f t="shared" si="7"/>
        <v>10.5</v>
      </c>
      <c r="K12">
        <f t="shared" si="7"/>
        <v>10.5</v>
      </c>
      <c r="L12">
        <f t="shared" si="7"/>
        <v>10.5</v>
      </c>
      <c r="M12">
        <f t="shared" si="7"/>
        <v>10.5</v>
      </c>
    </row>
    <row r="13" spans="1:27" ht="15.6">
      <c r="A13" s="1" t="s">
        <v>34</v>
      </c>
      <c r="B13">
        <f>B14-B15+B17</f>
        <v>2.328125</v>
      </c>
      <c r="C13">
        <f t="shared" ref="C13:M13" si="8">C14-C15+C17</f>
        <v>2.328125</v>
      </c>
      <c r="D13">
        <f t="shared" si="8"/>
        <v>2.328125</v>
      </c>
      <c r="E13">
        <f t="shared" si="8"/>
        <v>2.328125</v>
      </c>
      <c r="F13">
        <f t="shared" si="8"/>
        <v>2.328125</v>
      </c>
      <c r="G13">
        <f t="shared" si="8"/>
        <v>2.328125</v>
      </c>
      <c r="H13">
        <f t="shared" si="8"/>
        <v>2.328125</v>
      </c>
      <c r="I13">
        <f t="shared" si="8"/>
        <v>2.328125</v>
      </c>
      <c r="J13">
        <f t="shared" si="8"/>
        <v>2.328125</v>
      </c>
      <c r="K13">
        <f t="shared" si="8"/>
        <v>2.328125</v>
      </c>
      <c r="L13">
        <f t="shared" si="8"/>
        <v>2.328125</v>
      </c>
      <c r="M13">
        <f t="shared" si="8"/>
        <v>2.328125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0.10828125000000001</v>
      </c>
      <c r="C16">
        <f t="shared" ref="C16:M16" si="11">C17*0.33</f>
        <v>0.10828125000000001</v>
      </c>
      <c r="D16">
        <f t="shared" si="11"/>
        <v>0.10828125000000001</v>
      </c>
      <c r="E16">
        <f t="shared" si="11"/>
        <v>0.10828125000000001</v>
      </c>
      <c r="F16">
        <f t="shared" si="11"/>
        <v>0.10828125000000001</v>
      </c>
      <c r="G16">
        <f t="shared" si="11"/>
        <v>0.10828125000000001</v>
      </c>
      <c r="H16">
        <f t="shared" si="11"/>
        <v>0.10828125000000001</v>
      </c>
      <c r="I16">
        <f t="shared" si="11"/>
        <v>0.10828125000000001</v>
      </c>
      <c r="J16">
        <f t="shared" si="11"/>
        <v>0.10828125000000001</v>
      </c>
      <c r="K16">
        <f t="shared" si="11"/>
        <v>0.10828125000000001</v>
      </c>
      <c r="L16">
        <f t="shared" si="11"/>
        <v>0.10828125000000001</v>
      </c>
      <c r="M16">
        <f t="shared" si="11"/>
        <v>0.10828125000000001</v>
      </c>
    </row>
    <row r="17" spans="1:13" ht="15.6">
      <c r="A17" s="1" t="s">
        <v>30</v>
      </c>
      <c r="B17">
        <f>B18*B19</f>
        <v>0.328125</v>
      </c>
      <c r="C17">
        <f t="shared" ref="C17:M17" si="12">C18*C19</f>
        <v>0.328125</v>
      </c>
      <c r="D17">
        <f t="shared" si="12"/>
        <v>0.328125</v>
      </c>
      <c r="E17">
        <f t="shared" si="12"/>
        <v>0.328125</v>
      </c>
      <c r="F17">
        <f t="shared" si="12"/>
        <v>0.328125</v>
      </c>
      <c r="G17">
        <f t="shared" si="12"/>
        <v>0.328125</v>
      </c>
      <c r="H17">
        <f t="shared" si="12"/>
        <v>0.328125</v>
      </c>
      <c r="I17">
        <f t="shared" si="12"/>
        <v>0.328125</v>
      </c>
      <c r="J17">
        <f t="shared" si="12"/>
        <v>0.328125</v>
      </c>
      <c r="K17">
        <f t="shared" si="12"/>
        <v>0.328125</v>
      </c>
      <c r="L17">
        <f t="shared" si="12"/>
        <v>0.328125</v>
      </c>
      <c r="M17">
        <f t="shared" si="12"/>
        <v>0.328125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5.25</v>
      </c>
      <c r="C19">
        <f t="shared" ref="C19:M19" si="14">C12/2</f>
        <v>5.25</v>
      </c>
      <c r="D19">
        <f t="shared" si="14"/>
        <v>5.25</v>
      </c>
      <c r="E19">
        <f t="shared" si="14"/>
        <v>5.25</v>
      </c>
      <c r="F19">
        <f t="shared" si="14"/>
        <v>5.25</v>
      </c>
      <c r="G19">
        <f t="shared" si="14"/>
        <v>5.25</v>
      </c>
      <c r="H19">
        <f t="shared" si="14"/>
        <v>5.25</v>
      </c>
      <c r="I19">
        <f t="shared" si="14"/>
        <v>5.25</v>
      </c>
      <c r="J19">
        <f t="shared" si="14"/>
        <v>5.25</v>
      </c>
      <c r="K19">
        <f t="shared" si="14"/>
        <v>5.25</v>
      </c>
      <c r="L19">
        <f t="shared" si="14"/>
        <v>5.25</v>
      </c>
      <c r="M19">
        <f t="shared" si="14"/>
        <v>5.25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0.8</v>
      </c>
      <c r="C23" s="6">
        <v>0.8</v>
      </c>
      <c r="D23" s="6">
        <v>0.8</v>
      </c>
      <c r="E23" s="6">
        <v>0.8</v>
      </c>
      <c r="F23" s="6">
        <v>0.8</v>
      </c>
      <c r="G23" s="6">
        <v>0.8</v>
      </c>
      <c r="H23" s="6">
        <v>0.8</v>
      </c>
      <c r="I23" s="6">
        <v>0.8</v>
      </c>
      <c r="J23" s="6">
        <v>0.8</v>
      </c>
      <c r="K23" s="6">
        <v>0.8</v>
      </c>
      <c r="L23" s="6">
        <v>0.8</v>
      </c>
      <c r="M23" s="6">
        <v>0.8</v>
      </c>
    </row>
    <row r="24" spans="1:13" ht="15.6">
      <c r="A24" s="3" t="s">
        <v>54</v>
      </c>
      <c r="B24" s="6">
        <v>0.8</v>
      </c>
      <c r="C24" s="6">
        <v>0.8</v>
      </c>
      <c r="D24" s="6">
        <v>0.8</v>
      </c>
      <c r="E24" s="6">
        <v>0.8</v>
      </c>
      <c r="F24" s="6">
        <v>0.8</v>
      </c>
      <c r="G24" s="6">
        <v>0.8</v>
      </c>
      <c r="H24" s="6">
        <v>0.8</v>
      </c>
      <c r="I24" s="6">
        <v>0.8</v>
      </c>
      <c r="J24" s="6">
        <v>0.8</v>
      </c>
      <c r="K24" s="6">
        <v>0.8</v>
      </c>
      <c r="L24" s="6">
        <v>0.8</v>
      </c>
      <c r="M24" s="6">
        <v>0.8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0.8</v>
      </c>
      <c r="C27" s="6">
        <v>0.8</v>
      </c>
      <c r="D27" s="6">
        <v>0.8</v>
      </c>
      <c r="E27" s="6">
        <v>0.8</v>
      </c>
      <c r="F27" s="6">
        <v>0.8</v>
      </c>
      <c r="G27" s="6">
        <v>0.8</v>
      </c>
      <c r="H27" s="6">
        <v>0.8</v>
      </c>
      <c r="I27" s="6">
        <v>0.8</v>
      </c>
      <c r="J27" s="6">
        <v>0.8</v>
      </c>
      <c r="K27" s="6">
        <v>0.8</v>
      </c>
      <c r="L27" s="6">
        <v>0.8</v>
      </c>
      <c r="M27" s="6">
        <v>0.8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2.747584541062802E-2</v>
      </c>
      <c r="C35">
        <f t="shared" ref="C35:M35" si="22">(180+C37)/(6*C37)/12</f>
        <v>2.747584541062802E-2</v>
      </c>
      <c r="D35">
        <f t="shared" si="22"/>
        <v>2.747584541062802E-2</v>
      </c>
      <c r="E35">
        <f t="shared" si="22"/>
        <v>2.747584541062802E-2</v>
      </c>
      <c r="F35">
        <f t="shared" si="22"/>
        <v>2.747584541062802E-2</v>
      </c>
      <c r="G35">
        <f t="shared" si="22"/>
        <v>2.747584541062802E-2</v>
      </c>
      <c r="H35">
        <f t="shared" si="22"/>
        <v>2.747584541062802E-2</v>
      </c>
      <c r="I35">
        <f t="shared" si="22"/>
        <v>2.747584541062802E-2</v>
      </c>
      <c r="J35">
        <f t="shared" si="22"/>
        <v>2.747584541062802E-2</v>
      </c>
      <c r="K35">
        <f t="shared" si="22"/>
        <v>2.747584541062802E-2</v>
      </c>
      <c r="L35">
        <f t="shared" si="22"/>
        <v>2.747584541062802E-2</v>
      </c>
      <c r="M35">
        <f t="shared" si="22"/>
        <v>2.747584541062802E-2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184</v>
      </c>
      <c r="C37" s="6">
        <v>184</v>
      </c>
      <c r="D37" s="6">
        <v>184</v>
      </c>
      <c r="E37" s="6">
        <v>184</v>
      </c>
      <c r="F37" s="6">
        <v>184</v>
      </c>
      <c r="G37" s="6">
        <v>184</v>
      </c>
      <c r="H37" s="6">
        <v>184</v>
      </c>
      <c r="I37" s="6">
        <v>184</v>
      </c>
      <c r="J37" s="6">
        <v>184</v>
      </c>
      <c r="K37" s="6">
        <v>184</v>
      </c>
      <c r="L37" s="6">
        <v>184</v>
      </c>
      <c r="M37" s="6">
        <v>184</v>
      </c>
    </row>
    <row r="38" spans="1:13" ht="15.6">
      <c r="A38" s="1" t="s">
        <v>13</v>
      </c>
      <c r="B38">
        <f>PI()*B12^2/4*B39</f>
        <v>2770.8847204661975</v>
      </c>
      <c r="C38">
        <f t="shared" ref="C38:M38" si="23">PI()*C12^2/4*C39</f>
        <v>2770.8847204661975</v>
      </c>
      <c r="D38">
        <f t="shared" si="23"/>
        <v>2770.8847204661975</v>
      </c>
      <c r="E38">
        <f t="shared" si="23"/>
        <v>2770.8847204661975</v>
      </c>
      <c r="F38">
        <f t="shared" si="23"/>
        <v>2770.8847204661975</v>
      </c>
      <c r="G38">
        <f t="shared" si="23"/>
        <v>2770.8847204661975</v>
      </c>
      <c r="H38">
        <f t="shared" si="23"/>
        <v>2770.8847204661975</v>
      </c>
      <c r="I38">
        <f t="shared" si="23"/>
        <v>2770.8847204661975</v>
      </c>
      <c r="J38">
        <f t="shared" si="23"/>
        <v>2770.8847204661975</v>
      </c>
      <c r="K38">
        <f t="shared" si="23"/>
        <v>2770.8847204661975</v>
      </c>
      <c r="L38">
        <f t="shared" si="23"/>
        <v>2770.8847204661975</v>
      </c>
      <c r="M38">
        <f t="shared" si="23"/>
        <v>2770.8847204661975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51</v>
      </c>
      <c r="B1" s="1" t="s">
        <v>43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6.1851884041974081</v>
      </c>
      <c r="C5">
        <f t="shared" ref="C5:M5" si="0">C6+C7</f>
        <v>7.1054865820874094</v>
      </c>
      <c r="D5">
        <f t="shared" si="0"/>
        <v>8.6571151910017328</v>
      </c>
      <c r="E5">
        <f t="shared" si="0"/>
        <v>9.8428750112679815</v>
      </c>
      <c r="F5">
        <f t="shared" si="0"/>
        <v>11.099642627159291</v>
      </c>
      <c r="G5">
        <f t="shared" si="0"/>
        <v>11.149420897661205</v>
      </c>
      <c r="H5">
        <f t="shared" si="0"/>
        <v>12.280751836272739</v>
      </c>
      <c r="I5">
        <f t="shared" si="0"/>
        <v>11.173107985948944</v>
      </c>
      <c r="J5">
        <f t="shared" si="0"/>
        <v>9.7022241629473065</v>
      </c>
      <c r="K5">
        <f t="shared" si="0"/>
        <v>8.0792838580157689</v>
      </c>
      <c r="L5">
        <f t="shared" si="0"/>
        <v>6.5691030908709642</v>
      </c>
      <c r="M5">
        <f t="shared" si="0"/>
        <v>6.0886256473570048</v>
      </c>
      <c r="N5">
        <f>SUM(B5:M5)</f>
        <v>107.93282529478776</v>
      </c>
    </row>
    <row r="6" spans="1:27" ht="15.6">
      <c r="A6" s="1" t="s">
        <v>41</v>
      </c>
      <c r="B6">
        <f>B4*B8*B9*B10*B11</f>
        <v>1.9805338882647037</v>
      </c>
      <c r="C6">
        <f t="shared" ref="C6:M6" si="1">C4*C8*C9*C10*C11</f>
        <v>2.9008320661547042</v>
      </c>
      <c r="D6">
        <f t="shared" si="1"/>
        <v>4.4524606750690303</v>
      </c>
      <c r="E6">
        <f t="shared" si="1"/>
        <v>5.6382204953352781</v>
      </c>
      <c r="F6">
        <f t="shared" si="1"/>
        <v>6.8949881112265876</v>
      </c>
      <c r="G6">
        <f t="shared" si="1"/>
        <v>6.9447663817284999</v>
      </c>
      <c r="H6">
        <f t="shared" si="1"/>
        <v>8.0760973203400344</v>
      </c>
      <c r="I6">
        <f t="shared" si="1"/>
        <v>6.9684534700162395</v>
      </c>
      <c r="J6">
        <f t="shared" si="1"/>
        <v>5.4975696470146014</v>
      </c>
      <c r="K6">
        <f t="shared" si="1"/>
        <v>3.8746293420830638</v>
      </c>
      <c r="L6">
        <f t="shared" si="1"/>
        <v>2.3644485749382596</v>
      </c>
      <c r="M6">
        <f t="shared" si="1"/>
        <v>1.8839711314243017</v>
      </c>
    </row>
    <row r="7" spans="1:27" ht="15.6">
      <c r="A7" s="1" t="s">
        <v>40</v>
      </c>
      <c r="B7">
        <f>0.001/5.614*B34*B21*B37/12*B38*B35*B36*B9</f>
        <v>4.2046545159327042</v>
      </c>
      <c r="C7">
        <f t="shared" ref="C7:M7" si="2">0.001/5.614*C34*C21*C37/12*C38*C35*C36*C9</f>
        <v>4.2046545159327051</v>
      </c>
      <c r="D7">
        <f t="shared" si="2"/>
        <v>4.2046545159327033</v>
      </c>
      <c r="E7">
        <f t="shared" si="2"/>
        <v>4.2046545159327042</v>
      </c>
      <c r="F7">
        <f t="shared" si="2"/>
        <v>4.2046545159327042</v>
      </c>
      <c r="G7">
        <f t="shared" si="2"/>
        <v>4.2046545159327042</v>
      </c>
      <c r="H7">
        <f t="shared" si="2"/>
        <v>4.2046545159327042</v>
      </c>
      <c r="I7">
        <f t="shared" si="2"/>
        <v>4.2046545159327042</v>
      </c>
      <c r="J7">
        <f t="shared" si="2"/>
        <v>4.2046545159327042</v>
      </c>
      <c r="K7">
        <f t="shared" si="2"/>
        <v>4.2046545159327051</v>
      </c>
      <c r="L7">
        <f t="shared" si="2"/>
        <v>4.2046545159327042</v>
      </c>
      <c r="M7">
        <f t="shared" si="2"/>
        <v>4.2046545159327033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0.88885185339499739</v>
      </c>
      <c r="C11">
        <f t="shared" ref="C11:M11" si="6">1/(1+0.053*C27*C13)</f>
        <v>0.88885185339499739</v>
      </c>
      <c r="D11">
        <f t="shared" si="6"/>
        <v>0.88885185339499739</v>
      </c>
      <c r="E11">
        <f t="shared" si="6"/>
        <v>0.88885185339499739</v>
      </c>
      <c r="F11">
        <f t="shared" si="6"/>
        <v>0.88885185339499739</v>
      </c>
      <c r="G11">
        <f t="shared" si="6"/>
        <v>0.88885185339499739</v>
      </c>
      <c r="H11">
        <f t="shared" si="6"/>
        <v>0.88885185339499739</v>
      </c>
      <c r="I11">
        <f t="shared" si="6"/>
        <v>0.88885185339499739</v>
      </c>
      <c r="J11">
        <f t="shared" si="6"/>
        <v>0.88885185339499739</v>
      </c>
      <c r="K11">
        <f t="shared" si="6"/>
        <v>0.88885185339499739</v>
      </c>
      <c r="L11">
        <f t="shared" si="6"/>
        <v>0.88885185339499739</v>
      </c>
      <c r="M11">
        <f t="shared" si="6"/>
        <v>0.88885185339499739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28</v>
      </c>
      <c r="C14">
        <f>$B$14</f>
        <v>28</v>
      </c>
      <c r="D14">
        <f t="shared" ref="D14:M14" si="9">$B$14</f>
        <v>28</v>
      </c>
      <c r="E14">
        <f t="shared" si="9"/>
        <v>28</v>
      </c>
      <c r="F14">
        <f t="shared" si="9"/>
        <v>28</v>
      </c>
      <c r="G14">
        <f t="shared" si="9"/>
        <v>28</v>
      </c>
      <c r="H14">
        <f t="shared" si="9"/>
        <v>28</v>
      </c>
      <c r="I14">
        <f t="shared" si="9"/>
        <v>28</v>
      </c>
      <c r="J14">
        <f t="shared" si="9"/>
        <v>28</v>
      </c>
      <c r="K14">
        <f t="shared" si="9"/>
        <v>28</v>
      </c>
      <c r="L14">
        <f t="shared" si="9"/>
        <v>28</v>
      </c>
      <c r="M14">
        <f t="shared" si="9"/>
        <v>28</v>
      </c>
    </row>
    <row r="15" spans="1:27" ht="15.6">
      <c r="A15" s="1" t="s">
        <v>32</v>
      </c>
      <c r="B15">
        <f>B14-2</f>
        <v>26</v>
      </c>
      <c r="C15">
        <f>$B$15</f>
        <v>26</v>
      </c>
      <c r="D15">
        <f t="shared" ref="D15:M15" si="10">$B$15</f>
        <v>26</v>
      </c>
      <c r="E15">
        <f t="shared" si="10"/>
        <v>26</v>
      </c>
      <c r="F15">
        <f t="shared" si="10"/>
        <v>26</v>
      </c>
      <c r="G15">
        <f t="shared" si="10"/>
        <v>26</v>
      </c>
      <c r="H15">
        <f t="shared" si="10"/>
        <v>26</v>
      </c>
      <c r="I15">
        <f t="shared" si="10"/>
        <v>26</v>
      </c>
      <c r="J15">
        <f t="shared" si="10"/>
        <v>26</v>
      </c>
      <c r="K15">
        <f t="shared" si="10"/>
        <v>26</v>
      </c>
      <c r="L15">
        <f t="shared" si="10"/>
        <v>26</v>
      </c>
      <c r="M15">
        <f t="shared" si="10"/>
        <v>26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0.37103174603174605</v>
      </c>
      <c r="C35">
        <f t="shared" ref="C35:M35" si="22">(180+C37)/(6*C37)/12</f>
        <v>0.37103174603174605</v>
      </c>
      <c r="D35">
        <f t="shared" si="22"/>
        <v>0.37103174603174605</v>
      </c>
      <c r="E35">
        <f t="shared" si="22"/>
        <v>0.37103174603174605</v>
      </c>
      <c r="F35">
        <f t="shared" si="22"/>
        <v>0.37103174603174605</v>
      </c>
      <c r="G35">
        <f t="shared" si="22"/>
        <v>0.37103174603174605</v>
      </c>
      <c r="H35">
        <f t="shared" si="22"/>
        <v>0.37103174603174605</v>
      </c>
      <c r="I35">
        <f t="shared" si="22"/>
        <v>0.37103174603174605</v>
      </c>
      <c r="J35">
        <f t="shared" si="22"/>
        <v>0.37103174603174605</v>
      </c>
      <c r="K35">
        <f t="shared" si="22"/>
        <v>0.37103174603174605</v>
      </c>
      <c r="L35">
        <f t="shared" si="22"/>
        <v>0.37103174603174605</v>
      </c>
      <c r="M35">
        <f t="shared" si="22"/>
        <v>0.37103174603174605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7</v>
      </c>
      <c r="C37" s="6">
        <v>7</v>
      </c>
      <c r="D37" s="6">
        <v>7</v>
      </c>
      <c r="E37" s="6">
        <v>7</v>
      </c>
      <c r="F37" s="6">
        <v>7</v>
      </c>
      <c r="G37" s="6">
        <v>7</v>
      </c>
      <c r="H37" s="6">
        <v>7</v>
      </c>
      <c r="I37" s="6">
        <v>7</v>
      </c>
      <c r="J37" s="6">
        <v>7</v>
      </c>
      <c r="K37" s="6">
        <v>7</v>
      </c>
      <c r="L37" s="6">
        <v>7</v>
      </c>
      <c r="M37" s="6">
        <v>7</v>
      </c>
    </row>
    <row r="38" spans="1:13" ht="15.6">
      <c r="A38" s="1" t="s">
        <v>13</v>
      </c>
      <c r="B38">
        <f>PI()*B12^2/4*B39</f>
        <v>2908.3293990607508</v>
      </c>
      <c r="C38">
        <f t="shared" ref="C38:M38" si="23">PI()*C12^2/4*C39</f>
        <v>2908.3293990607508</v>
      </c>
      <c r="D38">
        <f t="shared" si="23"/>
        <v>2908.3293990607508</v>
      </c>
      <c r="E38">
        <f t="shared" si="23"/>
        <v>2908.3293990607508</v>
      </c>
      <c r="F38">
        <f t="shared" si="23"/>
        <v>2908.3293990607508</v>
      </c>
      <c r="G38">
        <f t="shared" si="23"/>
        <v>2908.3293990607508</v>
      </c>
      <c r="H38">
        <f t="shared" si="23"/>
        <v>2908.3293990607508</v>
      </c>
      <c r="I38">
        <f t="shared" si="23"/>
        <v>2908.3293990607508</v>
      </c>
      <c r="J38">
        <f t="shared" si="23"/>
        <v>2908.3293990607508</v>
      </c>
      <c r="K38">
        <f t="shared" si="23"/>
        <v>2908.3293990607508</v>
      </c>
      <c r="L38">
        <f t="shared" si="23"/>
        <v>2908.3293990607508</v>
      </c>
      <c r="M38">
        <f t="shared" si="23"/>
        <v>2908.3293990607508</v>
      </c>
    </row>
    <row r="39" spans="1:13" ht="15.6">
      <c r="A39" s="1" t="s">
        <v>12</v>
      </c>
      <c r="B39">
        <f>B14</f>
        <v>28</v>
      </c>
      <c r="C39">
        <f t="shared" ref="C39:M39" si="24">C14</f>
        <v>28</v>
      </c>
      <c r="D39">
        <f t="shared" si="24"/>
        <v>28</v>
      </c>
      <c r="E39">
        <f t="shared" si="24"/>
        <v>28</v>
      </c>
      <c r="F39">
        <f t="shared" si="24"/>
        <v>28</v>
      </c>
      <c r="G39">
        <f t="shared" si="24"/>
        <v>28</v>
      </c>
      <c r="H39">
        <f t="shared" si="24"/>
        <v>28</v>
      </c>
      <c r="I39">
        <f t="shared" si="24"/>
        <v>28</v>
      </c>
      <c r="J39">
        <f t="shared" si="24"/>
        <v>28</v>
      </c>
      <c r="K39">
        <f t="shared" si="24"/>
        <v>28</v>
      </c>
      <c r="L39">
        <f t="shared" si="24"/>
        <v>28</v>
      </c>
      <c r="M39">
        <f t="shared" si="24"/>
        <v>28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60"/>
  <sheetViews>
    <sheetView view="pageBreakPreview" zoomScale="60" zoomScaleNormal="130" workbookViewId="0">
      <selection activeCell="B2" sqref="B2"/>
    </sheetView>
  </sheetViews>
  <sheetFormatPr defaultColWidth="8.77734375" defaultRowHeight="13.2"/>
  <cols>
    <col min="2" max="13" width="10.44140625" customWidth="1"/>
  </cols>
  <sheetData>
    <row r="1" spans="1:27">
      <c r="A1" s="1" t="s">
        <v>61</v>
      </c>
      <c r="B1">
        <v>1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3.8939971428122315</v>
      </c>
      <c r="C5">
        <f t="shared" ref="C5:M5" si="0">C6+C7</f>
        <v>4.3228638151925862</v>
      </c>
      <c r="D5">
        <f t="shared" si="0"/>
        <v>5.0459357654173775</v>
      </c>
      <c r="E5">
        <f t="shared" si="0"/>
        <v>5.5985097904207137</v>
      </c>
      <c r="F5">
        <f t="shared" si="0"/>
        <v>6.1841740439547666</v>
      </c>
      <c r="G5">
        <f t="shared" si="0"/>
        <v>6.2073711356581871</v>
      </c>
      <c r="H5">
        <f t="shared" si="0"/>
        <v>6.73458084514135</v>
      </c>
      <c r="I5">
        <f t="shared" si="0"/>
        <v>6.2184095175396266</v>
      </c>
      <c r="J5">
        <f t="shared" si="0"/>
        <v>5.5329653150148612</v>
      </c>
      <c r="K5">
        <f t="shared" si="0"/>
        <v>4.7766615161268229</v>
      </c>
      <c r="L5">
        <f t="shared" si="0"/>
        <v>4.0729046079222133</v>
      </c>
      <c r="M5">
        <f t="shared" si="0"/>
        <v>3.848998087943988</v>
      </c>
      <c r="N5">
        <f>SUM(B5:M5)</f>
        <v>62.437371583144724</v>
      </c>
    </row>
    <row r="6" spans="1:27" ht="15.6">
      <c r="A6" s="1" t="s">
        <v>41</v>
      </c>
      <c r="B6">
        <f>B4*B8*B9*B10*B11</f>
        <v>0.92294540900213706</v>
      </c>
      <c r="C6">
        <f t="shared" ref="C6:M6" si="1">C4*C8*C9*C10*C11</f>
        <v>1.3518120813824912</v>
      </c>
      <c r="D6">
        <f t="shared" si="1"/>
        <v>2.0748840316072834</v>
      </c>
      <c r="E6">
        <f t="shared" si="1"/>
        <v>2.6274580566106183</v>
      </c>
      <c r="F6">
        <f t="shared" si="1"/>
        <v>3.213122310144672</v>
      </c>
      <c r="G6">
        <f t="shared" si="1"/>
        <v>3.2363194018480921</v>
      </c>
      <c r="H6">
        <f t="shared" si="1"/>
        <v>3.763529111331255</v>
      </c>
      <c r="I6">
        <f t="shared" si="1"/>
        <v>3.2473577837295311</v>
      </c>
      <c r="J6">
        <f t="shared" si="1"/>
        <v>2.5619135812047658</v>
      </c>
      <c r="K6">
        <f t="shared" si="1"/>
        <v>1.8056097823167281</v>
      </c>
      <c r="L6">
        <f t="shared" si="1"/>
        <v>1.1018528741121176</v>
      </c>
      <c r="M6">
        <f t="shared" si="1"/>
        <v>0.87794635413389377</v>
      </c>
    </row>
    <row r="7" spans="1:27" ht="15.6">
      <c r="A7" s="1" t="s">
        <v>40</v>
      </c>
      <c r="B7">
        <f>0.001/5.614*B34*B21*B37/12*B38*B35*B36*B9</f>
        <v>2.9710517338100946</v>
      </c>
      <c r="C7">
        <f t="shared" ref="C7:M7" si="2">0.001/5.614*C34*C21*C37/12*C38*C35*C36*C9</f>
        <v>2.971051733810095</v>
      </c>
      <c r="D7">
        <f t="shared" si="2"/>
        <v>2.9710517338100941</v>
      </c>
      <c r="E7">
        <f t="shared" si="2"/>
        <v>2.971051733810095</v>
      </c>
      <c r="F7">
        <f t="shared" si="2"/>
        <v>2.9710517338100946</v>
      </c>
      <c r="G7">
        <f t="shared" si="2"/>
        <v>2.9710517338100955</v>
      </c>
      <c r="H7">
        <f t="shared" si="2"/>
        <v>2.971051733810095</v>
      </c>
      <c r="I7">
        <f t="shared" si="2"/>
        <v>2.971051733810095</v>
      </c>
      <c r="J7">
        <f t="shared" si="2"/>
        <v>2.9710517338100959</v>
      </c>
      <c r="K7">
        <f t="shared" si="2"/>
        <v>2.9710517338100946</v>
      </c>
      <c r="L7">
        <f t="shared" si="2"/>
        <v>2.9710517338100955</v>
      </c>
      <c r="M7">
        <f t="shared" si="2"/>
        <v>2.9710517338100941</v>
      </c>
    </row>
    <row r="8" spans="1:27" ht="15.6">
      <c r="A8" s="1" t="s">
        <v>39</v>
      </c>
      <c r="B8">
        <f>B12^2/4*PI()*B13</f>
        <v>181.62332528565992</v>
      </c>
      <c r="C8">
        <f t="shared" ref="C8:M8" si="3">C12^2/4*PI()*C13</f>
        <v>181.62332528565992</v>
      </c>
      <c r="D8">
        <f t="shared" si="3"/>
        <v>181.62332528565992</v>
      </c>
      <c r="E8">
        <f t="shared" si="3"/>
        <v>181.62332528565992</v>
      </c>
      <c r="F8">
        <f t="shared" si="3"/>
        <v>181.62332528565992</v>
      </c>
      <c r="G8">
        <f t="shared" si="3"/>
        <v>181.62332528565992</v>
      </c>
      <c r="H8">
        <f t="shared" si="3"/>
        <v>181.62332528565992</v>
      </c>
      <c r="I8">
        <f t="shared" si="3"/>
        <v>181.62332528565992</v>
      </c>
      <c r="J8">
        <f t="shared" si="3"/>
        <v>181.62332528565992</v>
      </c>
      <c r="K8">
        <f t="shared" si="3"/>
        <v>181.62332528565992</v>
      </c>
      <c r="L8">
        <f t="shared" si="3"/>
        <v>181.62332528565992</v>
      </c>
      <c r="M8">
        <f t="shared" si="3"/>
        <v>181.62332528565992</v>
      </c>
    </row>
    <row r="9" spans="1:27" ht="15.6">
      <c r="A9" s="1" t="s">
        <v>38</v>
      </c>
      <c r="B9">
        <f>B33*B27/(B34*B21)</f>
        <v>5.5778906693268E-3</v>
      </c>
      <c r="C9">
        <f t="shared" ref="C9:M9" si="4">C33*C27/(C34*C21)</f>
        <v>5.5557209925806688E-3</v>
      </c>
      <c r="D9">
        <f t="shared" si="4"/>
        <v>5.5010602193360722E-3</v>
      </c>
      <c r="E9">
        <f t="shared" si="4"/>
        <v>5.463433268451421E-3</v>
      </c>
      <c r="F9">
        <f t="shared" si="4"/>
        <v>5.3949031328957772E-3</v>
      </c>
      <c r="G9">
        <f t="shared" si="4"/>
        <v>5.3382448032587206E-3</v>
      </c>
      <c r="H9">
        <f t="shared" si="4"/>
        <v>5.2827641788862276E-3</v>
      </c>
      <c r="I9">
        <f t="shared" si="4"/>
        <v>5.2827641788862276E-3</v>
      </c>
      <c r="J9">
        <f t="shared" si="4"/>
        <v>5.3331530016531709E-3</v>
      </c>
      <c r="K9">
        <f t="shared" si="4"/>
        <v>5.4315888934653037E-3</v>
      </c>
      <c r="L9">
        <f t="shared" si="4"/>
        <v>5.5227949495586575E-3</v>
      </c>
      <c r="M9">
        <f t="shared" si="4"/>
        <v>5.5890419901371289E-3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0.9314998311656556</v>
      </c>
      <c r="C11">
        <f t="shared" ref="C11:M11" si="6">1/(1+0.053*C27*C13)</f>
        <v>0.9314998311656556</v>
      </c>
      <c r="D11">
        <f t="shared" si="6"/>
        <v>0.9314998311656556</v>
      </c>
      <c r="E11">
        <f t="shared" si="6"/>
        <v>0.9314998311656556</v>
      </c>
      <c r="F11">
        <f t="shared" si="6"/>
        <v>0.9314998311656556</v>
      </c>
      <c r="G11">
        <f t="shared" si="6"/>
        <v>0.9314998311656556</v>
      </c>
      <c r="H11">
        <f t="shared" si="6"/>
        <v>0.9314998311656556</v>
      </c>
      <c r="I11">
        <f t="shared" si="6"/>
        <v>0.9314998311656556</v>
      </c>
      <c r="J11">
        <f t="shared" si="6"/>
        <v>0.9314998311656556</v>
      </c>
      <c r="K11">
        <f t="shared" si="6"/>
        <v>0.9314998311656556</v>
      </c>
      <c r="L11">
        <f t="shared" si="6"/>
        <v>0.9314998311656556</v>
      </c>
      <c r="M11">
        <f t="shared" si="6"/>
        <v>0.9314998311656556</v>
      </c>
    </row>
    <row r="12" spans="1:27">
      <c r="A12" s="1" t="s">
        <v>35</v>
      </c>
      <c r="B12" s="6">
        <v>10</v>
      </c>
      <c r="C12">
        <f>$B$12</f>
        <v>10</v>
      </c>
      <c r="D12">
        <f t="shared" ref="D12:M12" si="7">$B$12</f>
        <v>10</v>
      </c>
      <c r="E12">
        <f t="shared" si="7"/>
        <v>10</v>
      </c>
      <c r="F12">
        <f t="shared" si="7"/>
        <v>10</v>
      </c>
      <c r="G12">
        <f t="shared" si="7"/>
        <v>10</v>
      </c>
      <c r="H12">
        <f t="shared" si="7"/>
        <v>10</v>
      </c>
      <c r="I12">
        <f t="shared" si="7"/>
        <v>10</v>
      </c>
      <c r="J12">
        <f t="shared" si="7"/>
        <v>10</v>
      </c>
      <c r="K12">
        <f t="shared" si="7"/>
        <v>10</v>
      </c>
      <c r="L12">
        <f t="shared" si="7"/>
        <v>10</v>
      </c>
      <c r="M12">
        <f t="shared" si="7"/>
        <v>10</v>
      </c>
    </row>
    <row r="13" spans="1:27" ht="15.6">
      <c r="A13" s="1" t="s">
        <v>34</v>
      </c>
      <c r="B13">
        <f>B14-B15+B17</f>
        <v>2.3125</v>
      </c>
      <c r="C13">
        <f t="shared" ref="C13:M13" si="8">C14-C15+C17</f>
        <v>2.3125</v>
      </c>
      <c r="D13">
        <f t="shared" si="8"/>
        <v>2.3125</v>
      </c>
      <c r="E13">
        <f t="shared" si="8"/>
        <v>2.3125</v>
      </c>
      <c r="F13">
        <f t="shared" si="8"/>
        <v>2.3125</v>
      </c>
      <c r="G13">
        <f t="shared" si="8"/>
        <v>2.3125</v>
      </c>
      <c r="H13">
        <f t="shared" si="8"/>
        <v>2.3125</v>
      </c>
      <c r="I13">
        <f t="shared" si="8"/>
        <v>2.3125</v>
      </c>
      <c r="J13">
        <f t="shared" si="8"/>
        <v>2.3125</v>
      </c>
      <c r="K13">
        <f t="shared" si="8"/>
        <v>2.3125</v>
      </c>
      <c r="L13">
        <f t="shared" si="8"/>
        <v>2.3125</v>
      </c>
      <c r="M13">
        <f t="shared" si="8"/>
        <v>2.3125</v>
      </c>
    </row>
    <row r="14" spans="1:27" ht="15.6">
      <c r="A14" s="1" t="s">
        <v>33</v>
      </c>
      <c r="B14" s="6">
        <f>35</f>
        <v>35</v>
      </c>
      <c r="C14">
        <f>$B$14</f>
        <v>35</v>
      </c>
      <c r="D14">
        <f t="shared" ref="D14:M14" si="9">$B$14</f>
        <v>35</v>
      </c>
      <c r="E14">
        <f t="shared" si="9"/>
        <v>35</v>
      </c>
      <c r="F14">
        <f t="shared" si="9"/>
        <v>35</v>
      </c>
      <c r="G14">
        <f t="shared" si="9"/>
        <v>35</v>
      </c>
      <c r="H14">
        <f t="shared" si="9"/>
        <v>35</v>
      </c>
      <c r="I14">
        <f t="shared" si="9"/>
        <v>35</v>
      </c>
      <c r="J14">
        <f t="shared" si="9"/>
        <v>35</v>
      </c>
      <c r="K14">
        <f t="shared" si="9"/>
        <v>35</v>
      </c>
      <c r="L14">
        <f t="shared" si="9"/>
        <v>35</v>
      </c>
      <c r="M14">
        <f t="shared" si="9"/>
        <v>35</v>
      </c>
    </row>
    <row r="15" spans="1:27" ht="15.6">
      <c r="A15" s="1" t="s">
        <v>32</v>
      </c>
      <c r="B15">
        <f>B14-2</f>
        <v>33</v>
      </c>
      <c r="C15">
        <f>$B$15</f>
        <v>33</v>
      </c>
      <c r="D15">
        <f t="shared" ref="D15:M15" si="10">$B$15</f>
        <v>33</v>
      </c>
      <c r="E15">
        <f t="shared" si="10"/>
        <v>33</v>
      </c>
      <c r="F15">
        <f t="shared" si="10"/>
        <v>33</v>
      </c>
      <c r="G15">
        <f t="shared" si="10"/>
        <v>33</v>
      </c>
      <c r="H15">
        <f t="shared" si="10"/>
        <v>33</v>
      </c>
      <c r="I15">
        <f t="shared" si="10"/>
        <v>33</v>
      </c>
      <c r="J15">
        <f t="shared" si="10"/>
        <v>33</v>
      </c>
      <c r="K15">
        <f t="shared" si="10"/>
        <v>33</v>
      </c>
      <c r="L15">
        <f t="shared" si="10"/>
        <v>33</v>
      </c>
      <c r="M15">
        <f t="shared" si="10"/>
        <v>33</v>
      </c>
    </row>
    <row r="16" spans="1:27" ht="15.6">
      <c r="A16" s="1" t="s">
        <v>31</v>
      </c>
      <c r="B16">
        <f>B17*0.33</f>
        <v>0.10312500000000001</v>
      </c>
      <c r="C16">
        <f t="shared" ref="C16:M16" si="11">C17*0.33</f>
        <v>0.10312500000000001</v>
      </c>
      <c r="D16">
        <f t="shared" si="11"/>
        <v>0.10312500000000001</v>
      </c>
      <c r="E16">
        <f t="shared" si="11"/>
        <v>0.10312500000000001</v>
      </c>
      <c r="F16">
        <f t="shared" si="11"/>
        <v>0.10312500000000001</v>
      </c>
      <c r="G16">
        <f t="shared" si="11"/>
        <v>0.10312500000000001</v>
      </c>
      <c r="H16">
        <f t="shared" si="11"/>
        <v>0.10312500000000001</v>
      </c>
      <c r="I16">
        <f t="shared" si="11"/>
        <v>0.10312500000000001</v>
      </c>
      <c r="J16">
        <f t="shared" si="11"/>
        <v>0.10312500000000001</v>
      </c>
      <c r="K16">
        <f t="shared" si="11"/>
        <v>0.10312500000000001</v>
      </c>
      <c r="L16">
        <f t="shared" si="11"/>
        <v>0.10312500000000001</v>
      </c>
      <c r="M16">
        <f t="shared" si="11"/>
        <v>0.10312500000000001</v>
      </c>
    </row>
    <row r="17" spans="1:13" ht="15.6">
      <c r="A17" s="1" t="s">
        <v>30</v>
      </c>
      <c r="B17">
        <f>B18*B19</f>
        <v>0.3125</v>
      </c>
      <c r="C17">
        <f t="shared" ref="C17:M17" si="12">C18*C19</f>
        <v>0.3125</v>
      </c>
      <c r="D17">
        <f t="shared" si="12"/>
        <v>0.3125</v>
      </c>
      <c r="E17">
        <f t="shared" si="12"/>
        <v>0.3125</v>
      </c>
      <c r="F17">
        <f t="shared" si="12"/>
        <v>0.3125</v>
      </c>
      <c r="G17">
        <f t="shared" si="12"/>
        <v>0.3125</v>
      </c>
      <c r="H17">
        <f t="shared" si="12"/>
        <v>0.3125</v>
      </c>
      <c r="I17">
        <f t="shared" si="12"/>
        <v>0.3125</v>
      </c>
      <c r="J17">
        <f t="shared" si="12"/>
        <v>0.3125</v>
      </c>
      <c r="K17">
        <f t="shared" si="12"/>
        <v>0.3125</v>
      </c>
      <c r="L17">
        <f t="shared" si="12"/>
        <v>0.3125</v>
      </c>
      <c r="M17">
        <f t="shared" si="12"/>
        <v>0.3125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</v>
      </c>
      <c r="C19">
        <f t="shared" ref="C19:M19" si="14">C12/2</f>
        <v>5</v>
      </c>
      <c r="D19">
        <f t="shared" si="14"/>
        <v>5</v>
      </c>
      <c r="E19">
        <f t="shared" si="14"/>
        <v>5</v>
      </c>
      <c r="F19">
        <f t="shared" si="14"/>
        <v>5</v>
      </c>
      <c r="G19">
        <f t="shared" si="14"/>
        <v>5</v>
      </c>
      <c r="H19">
        <f t="shared" si="14"/>
        <v>5</v>
      </c>
      <c r="I19">
        <f t="shared" si="14"/>
        <v>5</v>
      </c>
      <c r="J19">
        <f t="shared" si="14"/>
        <v>5</v>
      </c>
      <c r="K19">
        <f t="shared" si="14"/>
        <v>5</v>
      </c>
      <c r="L19">
        <f t="shared" si="14"/>
        <v>5</v>
      </c>
      <c r="M19">
        <f t="shared" si="14"/>
        <v>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0.6</v>
      </c>
      <c r="C23" s="6">
        <v>0.6</v>
      </c>
      <c r="D23" s="6">
        <v>0.6</v>
      </c>
      <c r="E23" s="6">
        <v>0.6</v>
      </c>
      <c r="F23" s="6">
        <v>0.6</v>
      </c>
      <c r="G23" s="6">
        <v>0.6</v>
      </c>
      <c r="H23" s="6">
        <v>0.6</v>
      </c>
      <c r="I23" s="6">
        <v>0.6</v>
      </c>
      <c r="J23" s="6">
        <v>0.6</v>
      </c>
      <c r="K23" s="6">
        <v>0.6</v>
      </c>
      <c r="L23" s="6">
        <v>0.6</v>
      </c>
      <c r="M23" s="6">
        <v>0.6</v>
      </c>
    </row>
    <row r="24" spans="1:13" ht="15.6">
      <c r="A24" s="3" t="s">
        <v>54</v>
      </c>
      <c r="B24" s="6">
        <v>0.6</v>
      </c>
      <c r="C24" s="6">
        <v>0.6</v>
      </c>
      <c r="D24" s="6">
        <v>0.6</v>
      </c>
      <c r="E24" s="6">
        <v>0.6</v>
      </c>
      <c r="F24" s="6">
        <v>0.6</v>
      </c>
      <c r="G24" s="6">
        <v>0.6</v>
      </c>
      <c r="H24" s="6">
        <v>0.6</v>
      </c>
      <c r="I24" s="6">
        <v>0.6</v>
      </c>
      <c r="J24" s="6">
        <v>0.6</v>
      </c>
      <c r="K24" s="6">
        <v>0.6</v>
      </c>
      <c r="L24" s="6">
        <v>0.6</v>
      </c>
      <c r="M24" s="6">
        <v>0.6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0.6</v>
      </c>
      <c r="C27" s="6">
        <v>0.6</v>
      </c>
      <c r="D27" s="6">
        <v>0.6</v>
      </c>
      <c r="E27" s="6">
        <v>0.6</v>
      </c>
      <c r="F27" s="6">
        <v>0.6</v>
      </c>
      <c r="G27" s="6">
        <v>0.6</v>
      </c>
      <c r="H27" s="6">
        <v>0.6</v>
      </c>
      <c r="I27" s="6">
        <v>0.6</v>
      </c>
      <c r="J27" s="6">
        <v>0.6</v>
      </c>
      <c r="K27" s="6">
        <v>0.6</v>
      </c>
      <c r="L27" s="6">
        <v>0.6</v>
      </c>
      <c r="M27" s="6">
        <v>0.6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2748.8935718910693</v>
      </c>
      <c r="C38">
        <f t="shared" ref="C38:M38" si="24">PI()*C12^2/4*C39</f>
        <v>2748.8935718910693</v>
      </c>
      <c r="D38">
        <f t="shared" si="24"/>
        <v>2748.8935718910693</v>
      </c>
      <c r="E38">
        <f t="shared" si="24"/>
        <v>2748.8935718910693</v>
      </c>
      <c r="F38">
        <f t="shared" si="24"/>
        <v>2748.8935718910693</v>
      </c>
      <c r="G38">
        <f t="shared" si="24"/>
        <v>2748.8935718910693</v>
      </c>
      <c r="H38">
        <f t="shared" si="24"/>
        <v>2748.8935718910693</v>
      </c>
      <c r="I38">
        <f t="shared" si="24"/>
        <v>2748.8935718910693</v>
      </c>
      <c r="J38">
        <f t="shared" si="24"/>
        <v>2748.8935718910693</v>
      </c>
      <c r="K38">
        <f t="shared" si="24"/>
        <v>2748.8935718910693</v>
      </c>
      <c r="L38">
        <f t="shared" si="24"/>
        <v>2748.8935718910693</v>
      </c>
      <c r="M38">
        <f t="shared" si="24"/>
        <v>2748.8935718910693</v>
      </c>
    </row>
    <row r="39" spans="1:13" ht="15.6">
      <c r="A39" s="1" t="s">
        <v>12</v>
      </c>
      <c r="B39">
        <f>B14</f>
        <v>35</v>
      </c>
      <c r="C39">
        <f t="shared" ref="C39:M39" si="25">C14</f>
        <v>35</v>
      </c>
      <c r="D39">
        <f t="shared" si="25"/>
        <v>35</v>
      </c>
      <c r="E39">
        <f t="shared" si="25"/>
        <v>35</v>
      </c>
      <c r="F39">
        <f t="shared" si="25"/>
        <v>35</v>
      </c>
      <c r="G39">
        <f t="shared" si="25"/>
        <v>35</v>
      </c>
      <c r="H39">
        <f t="shared" si="25"/>
        <v>35</v>
      </c>
      <c r="I39">
        <f t="shared" si="25"/>
        <v>35</v>
      </c>
      <c r="J39">
        <f t="shared" si="25"/>
        <v>35</v>
      </c>
      <c r="K39">
        <f t="shared" si="25"/>
        <v>35</v>
      </c>
      <c r="L39">
        <f t="shared" si="25"/>
        <v>35</v>
      </c>
      <c r="M39">
        <f t="shared" si="25"/>
        <v>35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scale="64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66</v>
      </c>
      <c r="B1" s="1">
        <v>10401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6.7087626487329546</v>
      </c>
      <c r="C5">
        <f t="shared" ref="C5:M5" si="0">C6+C7</f>
        <v>7.6290608266229567</v>
      </c>
      <c r="D5">
        <f t="shared" si="0"/>
        <v>9.1806894355372819</v>
      </c>
      <c r="E5">
        <f t="shared" si="0"/>
        <v>10.366449255803529</v>
      </c>
      <c r="F5">
        <f t="shared" si="0"/>
        <v>11.623216871694838</v>
      </c>
      <c r="G5">
        <f t="shared" si="0"/>
        <v>11.672995142196751</v>
      </c>
      <c r="H5">
        <f t="shared" si="0"/>
        <v>12.804326080808284</v>
      </c>
      <c r="I5">
        <f t="shared" si="0"/>
        <v>11.696682230484491</v>
      </c>
      <c r="J5">
        <f t="shared" si="0"/>
        <v>10.225798407482854</v>
      </c>
      <c r="K5">
        <f t="shared" si="0"/>
        <v>8.6028581025513144</v>
      </c>
      <c r="L5">
        <f t="shared" si="0"/>
        <v>7.0926773354065098</v>
      </c>
      <c r="M5">
        <f t="shared" si="0"/>
        <v>6.6121998918925522</v>
      </c>
      <c r="N5">
        <f>SUM(B5:M5)</f>
        <v>114.21571622921432</v>
      </c>
    </row>
    <row r="6" spans="1:27" ht="15.6">
      <c r="A6" s="1" t="s">
        <v>41</v>
      </c>
      <c r="B6">
        <f>B4*B8*B9*B10*B11</f>
        <v>1.9805338882647037</v>
      </c>
      <c r="C6">
        <f t="shared" ref="C6:M6" si="1">C4*C8*C9*C10*C11</f>
        <v>2.9008320661547042</v>
      </c>
      <c r="D6">
        <f t="shared" si="1"/>
        <v>4.4524606750690303</v>
      </c>
      <c r="E6">
        <f t="shared" si="1"/>
        <v>5.6382204953352781</v>
      </c>
      <c r="F6">
        <f t="shared" si="1"/>
        <v>6.8949881112265876</v>
      </c>
      <c r="G6">
        <f t="shared" si="1"/>
        <v>6.9447663817284999</v>
      </c>
      <c r="H6">
        <f t="shared" si="1"/>
        <v>8.0760973203400344</v>
      </c>
      <c r="I6">
        <f t="shared" si="1"/>
        <v>6.9684534700162395</v>
      </c>
      <c r="J6">
        <f t="shared" si="1"/>
        <v>5.4975696470146014</v>
      </c>
      <c r="K6">
        <f t="shared" si="1"/>
        <v>3.8746293420830638</v>
      </c>
      <c r="L6">
        <f t="shared" si="1"/>
        <v>2.3644485749382596</v>
      </c>
      <c r="M6">
        <f t="shared" si="1"/>
        <v>1.8839711314243017</v>
      </c>
      <c r="O6">
        <v>316647</v>
      </c>
    </row>
    <row r="7" spans="1:27" ht="15.6">
      <c r="A7" s="1" t="s">
        <v>40</v>
      </c>
      <c r="B7">
        <f>0.001/5.614*B34*B21*B37/12*B38*B35*B36*B9</f>
        <v>4.7282287604682507</v>
      </c>
      <c r="C7">
        <f t="shared" ref="C7:M7" si="2">0.001/5.614*C34*C21*C37/12*C38*C35*C36*C9</f>
        <v>4.7282287604682525</v>
      </c>
      <c r="D7">
        <f t="shared" si="2"/>
        <v>4.7282287604682507</v>
      </c>
      <c r="E7">
        <f t="shared" si="2"/>
        <v>4.7282287604682507</v>
      </c>
      <c r="F7">
        <f t="shared" si="2"/>
        <v>4.7282287604682507</v>
      </c>
      <c r="G7">
        <f t="shared" si="2"/>
        <v>4.7282287604682507</v>
      </c>
      <c r="H7">
        <f t="shared" si="2"/>
        <v>4.7282287604682507</v>
      </c>
      <c r="I7">
        <f t="shared" si="2"/>
        <v>4.7282287604682507</v>
      </c>
      <c r="J7">
        <f t="shared" si="2"/>
        <v>4.7282287604682525</v>
      </c>
      <c r="K7">
        <f t="shared" si="2"/>
        <v>4.7282287604682507</v>
      </c>
      <c r="L7">
        <f t="shared" si="2"/>
        <v>4.7282287604682507</v>
      </c>
      <c r="M7">
        <f t="shared" si="2"/>
        <v>4.7282287604682507</v>
      </c>
      <c r="O7">
        <f>O6/20000</f>
        <v>15.83235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  <c r="O8">
        <f>O7/4</f>
        <v>3.9580875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0.88885185339499739</v>
      </c>
      <c r="C11">
        <f t="shared" ref="C11:M11" si="6">1/(1+0.053*C27*C13)</f>
        <v>0.88885185339499739</v>
      </c>
      <c r="D11">
        <f t="shared" si="6"/>
        <v>0.88885185339499739</v>
      </c>
      <c r="E11">
        <f t="shared" si="6"/>
        <v>0.88885185339499739</v>
      </c>
      <c r="F11">
        <f t="shared" si="6"/>
        <v>0.88885185339499739</v>
      </c>
      <c r="G11">
        <f t="shared" si="6"/>
        <v>0.88885185339499739</v>
      </c>
      <c r="H11">
        <f t="shared" si="6"/>
        <v>0.88885185339499739</v>
      </c>
      <c r="I11">
        <f t="shared" si="6"/>
        <v>0.88885185339499739</v>
      </c>
      <c r="J11">
        <f t="shared" si="6"/>
        <v>0.88885185339499739</v>
      </c>
      <c r="K11">
        <f t="shared" si="6"/>
        <v>0.88885185339499739</v>
      </c>
      <c r="L11">
        <f t="shared" si="6"/>
        <v>0.88885185339499739</v>
      </c>
      <c r="M11">
        <f t="shared" si="6"/>
        <v>0.88885185339499739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0.63888888888888895</v>
      </c>
      <c r="C35">
        <f t="shared" ref="C35:M35" si="22">(180+C37)/(6*C37)/12</f>
        <v>0.63888888888888895</v>
      </c>
      <c r="D35">
        <f t="shared" si="22"/>
        <v>0.63888888888888895</v>
      </c>
      <c r="E35">
        <f t="shared" si="22"/>
        <v>0.63888888888888895</v>
      </c>
      <c r="F35">
        <f t="shared" si="22"/>
        <v>0.63888888888888895</v>
      </c>
      <c r="G35">
        <f t="shared" si="22"/>
        <v>0.63888888888888895</v>
      </c>
      <c r="H35">
        <f t="shared" si="22"/>
        <v>0.63888888888888895</v>
      </c>
      <c r="I35">
        <f t="shared" si="22"/>
        <v>0.63888888888888895</v>
      </c>
      <c r="J35">
        <f t="shared" si="22"/>
        <v>0.63888888888888895</v>
      </c>
      <c r="K35">
        <f t="shared" si="22"/>
        <v>0.63888888888888895</v>
      </c>
      <c r="L35">
        <f t="shared" si="22"/>
        <v>0.63888888888888895</v>
      </c>
      <c r="M35">
        <f t="shared" si="22"/>
        <v>0.63888888888888895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4</v>
      </c>
      <c r="C37" s="6">
        <v>4</v>
      </c>
      <c r="D37" s="6">
        <v>4</v>
      </c>
      <c r="E37" s="6">
        <v>4</v>
      </c>
      <c r="F37" s="6">
        <v>4</v>
      </c>
      <c r="G37" s="6">
        <v>4</v>
      </c>
      <c r="H37" s="6">
        <v>4</v>
      </c>
      <c r="I37" s="6">
        <v>4</v>
      </c>
      <c r="J37" s="6">
        <v>4</v>
      </c>
      <c r="K37" s="6">
        <v>4</v>
      </c>
      <c r="L37" s="6">
        <v>4</v>
      </c>
      <c r="M37" s="6">
        <v>4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66</v>
      </c>
      <c r="B1" s="1">
        <v>10402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6.7087626487329546</v>
      </c>
      <c r="C5">
        <f t="shared" ref="C5:M5" si="0">C6+C7</f>
        <v>7.6290608266229567</v>
      </c>
      <c r="D5">
        <f t="shared" si="0"/>
        <v>9.1806894355372819</v>
      </c>
      <c r="E5">
        <f t="shared" si="0"/>
        <v>10.366449255803529</v>
      </c>
      <c r="F5">
        <f t="shared" si="0"/>
        <v>11.623216871694838</v>
      </c>
      <c r="G5">
        <f t="shared" si="0"/>
        <v>11.672995142196751</v>
      </c>
      <c r="H5">
        <f t="shared" si="0"/>
        <v>12.804326080808284</v>
      </c>
      <c r="I5">
        <f t="shared" si="0"/>
        <v>11.696682230484491</v>
      </c>
      <c r="J5">
        <f t="shared" si="0"/>
        <v>10.225798407482854</v>
      </c>
      <c r="K5">
        <f t="shared" si="0"/>
        <v>8.6028581025513144</v>
      </c>
      <c r="L5">
        <f t="shared" si="0"/>
        <v>7.0926773354065098</v>
      </c>
      <c r="M5">
        <f t="shared" si="0"/>
        <v>6.6121998918925522</v>
      </c>
      <c r="N5">
        <f>SUM(B5:M5)</f>
        <v>114.21571622921432</v>
      </c>
    </row>
    <row r="6" spans="1:27" ht="15.6">
      <c r="A6" s="1" t="s">
        <v>41</v>
      </c>
      <c r="B6">
        <f>B4*B8*B9*B10*B11</f>
        <v>1.9805338882647037</v>
      </c>
      <c r="C6">
        <f t="shared" ref="C6:M6" si="1">C4*C8*C9*C10*C11</f>
        <v>2.9008320661547042</v>
      </c>
      <c r="D6">
        <f t="shared" si="1"/>
        <v>4.4524606750690303</v>
      </c>
      <c r="E6">
        <f t="shared" si="1"/>
        <v>5.6382204953352781</v>
      </c>
      <c r="F6">
        <f t="shared" si="1"/>
        <v>6.8949881112265876</v>
      </c>
      <c r="G6">
        <f t="shared" si="1"/>
        <v>6.9447663817284999</v>
      </c>
      <c r="H6">
        <f t="shared" si="1"/>
        <v>8.0760973203400344</v>
      </c>
      <c r="I6">
        <f t="shared" si="1"/>
        <v>6.9684534700162395</v>
      </c>
      <c r="J6">
        <f t="shared" si="1"/>
        <v>5.4975696470146014</v>
      </c>
      <c r="K6">
        <f t="shared" si="1"/>
        <v>3.8746293420830638</v>
      </c>
      <c r="L6">
        <f t="shared" si="1"/>
        <v>2.3644485749382596</v>
      </c>
      <c r="M6">
        <f t="shared" si="1"/>
        <v>1.8839711314243017</v>
      </c>
    </row>
    <row r="7" spans="1:27" ht="15.6">
      <c r="A7" s="1" t="s">
        <v>40</v>
      </c>
      <c r="B7">
        <f>0.001/5.614*B34*B21*B37/12*B38*B35*B36*B9</f>
        <v>4.7282287604682507</v>
      </c>
      <c r="C7">
        <f t="shared" ref="C7:M7" si="2">0.001/5.614*C34*C21*C37/12*C38*C35*C36*C9</f>
        <v>4.7282287604682525</v>
      </c>
      <c r="D7">
        <f t="shared" si="2"/>
        <v>4.7282287604682507</v>
      </c>
      <c r="E7">
        <f t="shared" si="2"/>
        <v>4.7282287604682507</v>
      </c>
      <c r="F7">
        <f t="shared" si="2"/>
        <v>4.7282287604682507</v>
      </c>
      <c r="G7">
        <f t="shared" si="2"/>
        <v>4.7282287604682507</v>
      </c>
      <c r="H7">
        <f t="shared" si="2"/>
        <v>4.7282287604682507</v>
      </c>
      <c r="I7">
        <f t="shared" si="2"/>
        <v>4.7282287604682507</v>
      </c>
      <c r="J7">
        <f t="shared" si="2"/>
        <v>4.7282287604682525</v>
      </c>
      <c r="K7">
        <f t="shared" si="2"/>
        <v>4.7282287604682507</v>
      </c>
      <c r="L7">
        <f t="shared" si="2"/>
        <v>4.7282287604682507</v>
      </c>
      <c r="M7">
        <f t="shared" si="2"/>
        <v>4.7282287604682507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0.88885185339499739</v>
      </c>
      <c r="C11">
        <f t="shared" ref="C11:M11" si="6">1/(1+0.053*C27*C13)</f>
        <v>0.88885185339499739</v>
      </c>
      <c r="D11">
        <f t="shared" si="6"/>
        <v>0.88885185339499739</v>
      </c>
      <c r="E11">
        <f t="shared" si="6"/>
        <v>0.88885185339499739</v>
      </c>
      <c r="F11">
        <f t="shared" si="6"/>
        <v>0.88885185339499739</v>
      </c>
      <c r="G11">
        <f t="shared" si="6"/>
        <v>0.88885185339499739</v>
      </c>
      <c r="H11">
        <f t="shared" si="6"/>
        <v>0.88885185339499739</v>
      </c>
      <c r="I11">
        <f t="shared" si="6"/>
        <v>0.88885185339499739</v>
      </c>
      <c r="J11">
        <f t="shared" si="6"/>
        <v>0.88885185339499739</v>
      </c>
      <c r="K11">
        <f t="shared" si="6"/>
        <v>0.88885185339499739</v>
      </c>
      <c r="L11">
        <f t="shared" si="6"/>
        <v>0.88885185339499739</v>
      </c>
      <c r="M11">
        <f t="shared" si="6"/>
        <v>0.88885185339499739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0.63888888888888895</v>
      </c>
      <c r="C35">
        <f t="shared" ref="C35:M35" si="22">(180+C37)/(6*C37)/12</f>
        <v>0.63888888888888895</v>
      </c>
      <c r="D35">
        <f t="shared" si="22"/>
        <v>0.63888888888888895</v>
      </c>
      <c r="E35">
        <f t="shared" si="22"/>
        <v>0.63888888888888895</v>
      </c>
      <c r="F35">
        <f t="shared" si="22"/>
        <v>0.63888888888888895</v>
      </c>
      <c r="G35">
        <f t="shared" si="22"/>
        <v>0.63888888888888895</v>
      </c>
      <c r="H35">
        <f t="shared" si="22"/>
        <v>0.63888888888888895</v>
      </c>
      <c r="I35">
        <f t="shared" si="22"/>
        <v>0.63888888888888895</v>
      </c>
      <c r="J35">
        <f t="shared" si="22"/>
        <v>0.63888888888888895</v>
      </c>
      <c r="K35">
        <f t="shared" si="22"/>
        <v>0.63888888888888895</v>
      </c>
      <c r="L35">
        <f t="shared" si="22"/>
        <v>0.63888888888888895</v>
      </c>
      <c r="M35">
        <f t="shared" si="22"/>
        <v>0.63888888888888895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4</v>
      </c>
      <c r="C37" s="6">
        <v>4</v>
      </c>
      <c r="D37" s="6">
        <v>4</v>
      </c>
      <c r="E37" s="6">
        <v>4</v>
      </c>
      <c r="F37" s="6">
        <v>4</v>
      </c>
      <c r="G37" s="6">
        <v>4</v>
      </c>
      <c r="H37" s="6">
        <v>4</v>
      </c>
      <c r="I37" s="6">
        <v>4</v>
      </c>
      <c r="J37" s="6">
        <v>4</v>
      </c>
      <c r="K37" s="6">
        <v>4</v>
      </c>
      <c r="L37" s="6">
        <v>4</v>
      </c>
      <c r="M37" s="6">
        <v>4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66</v>
      </c>
      <c r="B1" s="1">
        <v>10403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6.7087626487329546</v>
      </c>
      <c r="C5">
        <f t="shared" ref="C5:M5" si="0">C6+C7</f>
        <v>7.6290608266229567</v>
      </c>
      <c r="D5">
        <f t="shared" si="0"/>
        <v>9.1806894355372819</v>
      </c>
      <c r="E5">
        <f t="shared" si="0"/>
        <v>10.366449255803529</v>
      </c>
      <c r="F5">
        <f t="shared" si="0"/>
        <v>11.623216871694838</v>
      </c>
      <c r="G5">
        <f t="shared" si="0"/>
        <v>11.672995142196751</v>
      </c>
      <c r="H5">
        <f t="shared" si="0"/>
        <v>12.804326080808284</v>
      </c>
      <c r="I5">
        <f t="shared" si="0"/>
        <v>11.696682230484491</v>
      </c>
      <c r="J5">
        <f t="shared" si="0"/>
        <v>10.225798407482854</v>
      </c>
      <c r="K5">
        <f t="shared" si="0"/>
        <v>8.6028581025513144</v>
      </c>
      <c r="L5">
        <f t="shared" si="0"/>
        <v>7.0926773354065098</v>
      </c>
      <c r="M5">
        <f t="shared" si="0"/>
        <v>6.6121998918925522</v>
      </c>
      <c r="N5">
        <f>SUM(B5:M5)</f>
        <v>114.21571622921432</v>
      </c>
    </row>
    <row r="6" spans="1:27" ht="15.6">
      <c r="A6" s="1" t="s">
        <v>41</v>
      </c>
      <c r="B6">
        <f>B4*B8*B9*B10*B11</f>
        <v>1.9805338882647037</v>
      </c>
      <c r="C6">
        <f t="shared" ref="C6:M6" si="1">C4*C8*C9*C10*C11</f>
        <v>2.9008320661547042</v>
      </c>
      <c r="D6">
        <f t="shared" si="1"/>
        <v>4.4524606750690303</v>
      </c>
      <c r="E6">
        <f t="shared" si="1"/>
        <v>5.6382204953352781</v>
      </c>
      <c r="F6">
        <f t="shared" si="1"/>
        <v>6.8949881112265876</v>
      </c>
      <c r="G6">
        <f t="shared" si="1"/>
        <v>6.9447663817284999</v>
      </c>
      <c r="H6">
        <f t="shared" si="1"/>
        <v>8.0760973203400344</v>
      </c>
      <c r="I6">
        <f t="shared" si="1"/>
        <v>6.9684534700162395</v>
      </c>
      <c r="J6">
        <f t="shared" si="1"/>
        <v>5.4975696470146014</v>
      </c>
      <c r="K6">
        <f t="shared" si="1"/>
        <v>3.8746293420830638</v>
      </c>
      <c r="L6">
        <f t="shared" si="1"/>
        <v>2.3644485749382596</v>
      </c>
      <c r="M6">
        <f t="shared" si="1"/>
        <v>1.8839711314243017</v>
      </c>
    </row>
    <row r="7" spans="1:27" ht="15.6">
      <c r="A7" s="1" t="s">
        <v>40</v>
      </c>
      <c r="B7">
        <f>0.001/5.614*B34*B21*B37/12*B38*B35*B36*B9</f>
        <v>4.7282287604682507</v>
      </c>
      <c r="C7">
        <f t="shared" ref="C7:M7" si="2">0.001/5.614*C34*C21*C37/12*C38*C35*C36*C9</f>
        <v>4.7282287604682525</v>
      </c>
      <c r="D7">
        <f t="shared" si="2"/>
        <v>4.7282287604682507</v>
      </c>
      <c r="E7">
        <f t="shared" si="2"/>
        <v>4.7282287604682507</v>
      </c>
      <c r="F7">
        <f t="shared" si="2"/>
        <v>4.7282287604682507</v>
      </c>
      <c r="G7">
        <f t="shared" si="2"/>
        <v>4.7282287604682507</v>
      </c>
      <c r="H7">
        <f t="shared" si="2"/>
        <v>4.7282287604682507</v>
      </c>
      <c r="I7">
        <f t="shared" si="2"/>
        <v>4.7282287604682507</v>
      </c>
      <c r="J7">
        <f t="shared" si="2"/>
        <v>4.7282287604682525</v>
      </c>
      <c r="K7">
        <f t="shared" si="2"/>
        <v>4.7282287604682507</v>
      </c>
      <c r="L7">
        <f t="shared" si="2"/>
        <v>4.7282287604682507</v>
      </c>
      <c r="M7">
        <f t="shared" si="2"/>
        <v>4.7282287604682507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0.88885185339499739</v>
      </c>
      <c r="C11">
        <f t="shared" ref="C11:M11" si="6">1/(1+0.053*C27*C13)</f>
        <v>0.88885185339499739</v>
      </c>
      <c r="D11">
        <f t="shared" si="6"/>
        <v>0.88885185339499739</v>
      </c>
      <c r="E11">
        <f t="shared" si="6"/>
        <v>0.88885185339499739</v>
      </c>
      <c r="F11">
        <f t="shared" si="6"/>
        <v>0.88885185339499739</v>
      </c>
      <c r="G11">
        <f t="shared" si="6"/>
        <v>0.88885185339499739</v>
      </c>
      <c r="H11">
        <f t="shared" si="6"/>
        <v>0.88885185339499739</v>
      </c>
      <c r="I11">
        <f t="shared" si="6"/>
        <v>0.88885185339499739</v>
      </c>
      <c r="J11">
        <f t="shared" si="6"/>
        <v>0.88885185339499739</v>
      </c>
      <c r="K11">
        <f t="shared" si="6"/>
        <v>0.88885185339499739</v>
      </c>
      <c r="L11">
        <f t="shared" si="6"/>
        <v>0.88885185339499739</v>
      </c>
      <c r="M11">
        <f t="shared" si="6"/>
        <v>0.88885185339499739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0.63888888888888895</v>
      </c>
      <c r="C35">
        <f t="shared" ref="C35:M35" si="22">(180+C37)/(6*C37)/12</f>
        <v>0.63888888888888895</v>
      </c>
      <c r="D35">
        <f t="shared" si="22"/>
        <v>0.63888888888888895</v>
      </c>
      <c r="E35">
        <f t="shared" si="22"/>
        <v>0.63888888888888895</v>
      </c>
      <c r="F35">
        <f t="shared" si="22"/>
        <v>0.63888888888888895</v>
      </c>
      <c r="G35">
        <f t="shared" si="22"/>
        <v>0.63888888888888895</v>
      </c>
      <c r="H35">
        <f t="shared" si="22"/>
        <v>0.63888888888888895</v>
      </c>
      <c r="I35">
        <f t="shared" si="22"/>
        <v>0.63888888888888895</v>
      </c>
      <c r="J35">
        <f t="shared" si="22"/>
        <v>0.63888888888888895</v>
      </c>
      <c r="K35">
        <f t="shared" si="22"/>
        <v>0.63888888888888895</v>
      </c>
      <c r="L35">
        <f t="shared" si="22"/>
        <v>0.63888888888888895</v>
      </c>
      <c r="M35">
        <f t="shared" si="22"/>
        <v>0.63888888888888895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4</v>
      </c>
      <c r="C37" s="6">
        <v>4</v>
      </c>
      <c r="D37" s="6">
        <v>4</v>
      </c>
      <c r="E37" s="6">
        <v>4</v>
      </c>
      <c r="F37" s="6">
        <v>4</v>
      </c>
      <c r="G37" s="6">
        <v>4</v>
      </c>
      <c r="H37" s="6">
        <v>4</v>
      </c>
      <c r="I37" s="6">
        <v>4</v>
      </c>
      <c r="J37" s="6">
        <v>4</v>
      </c>
      <c r="K37" s="6">
        <v>4</v>
      </c>
      <c r="L37" s="6">
        <v>4</v>
      </c>
      <c r="M37" s="6">
        <v>4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66</v>
      </c>
      <c r="B1" s="1">
        <v>10404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6.7087626487329546</v>
      </c>
      <c r="C5">
        <f t="shared" ref="C5:M5" si="0">C6+C7</f>
        <v>7.6290608266229567</v>
      </c>
      <c r="D5">
        <f t="shared" si="0"/>
        <v>9.1806894355372819</v>
      </c>
      <c r="E5">
        <f t="shared" si="0"/>
        <v>10.366449255803529</v>
      </c>
      <c r="F5">
        <f t="shared" si="0"/>
        <v>11.623216871694838</v>
      </c>
      <c r="G5">
        <f t="shared" si="0"/>
        <v>11.672995142196751</v>
      </c>
      <c r="H5">
        <f t="shared" si="0"/>
        <v>12.804326080808284</v>
      </c>
      <c r="I5">
        <f t="shared" si="0"/>
        <v>11.696682230484491</v>
      </c>
      <c r="J5">
        <f t="shared" si="0"/>
        <v>10.225798407482854</v>
      </c>
      <c r="K5">
        <f t="shared" si="0"/>
        <v>8.6028581025513144</v>
      </c>
      <c r="L5">
        <f t="shared" si="0"/>
        <v>7.0926773354065098</v>
      </c>
      <c r="M5">
        <f t="shared" si="0"/>
        <v>6.6121998918925522</v>
      </c>
      <c r="N5">
        <f>SUM(B5:M5)</f>
        <v>114.21571622921432</v>
      </c>
    </row>
    <row r="6" spans="1:27" ht="15.6">
      <c r="A6" s="1" t="s">
        <v>41</v>
      </c>
      <c r="B6">
        <f>B4*B8*B9*B10*B11</f>
        <v>1.9805338882647037</v>
      </c>
      <c r="C6">
        <f t="shared" ref="C6:M6" si="1">C4*C8*C9*C10*C11</f>
        <v>2.9008320661547042</v>
      </c>
      <c r="D6">
        <f t="shared" si="1"/>
        <v>4.4524606750690303</v>
      </c>
      <c r="E6">
        <f t="shared" si="1"/>
        <v>5.6382204953352781</v>
      </c>
      <c r="F6">
        <f t="shared" si="1"/>
        <v>6.8949881112265876</v>
      </c>
      <c r="G6">
        <f t="shared" si="1"/>
        <v>6.9447663817284999</v>
      </c>
      <c r="H6">
        <f t="shared" si="1"/>
        <v>8.0760973203400344</v>
      </c>
      <c r="I6">
        <f t="shared" si="1"/>
        <v>6.9684534700162395</v>
      </c>
      <c r="J6">
        <f t="shared" si="1"/>
        <v>5.4975696470146014</v>
      </c>
      <c r="K6">
        <f t="shared" si="1"/>
        <v>3.8746293420830638</v>
      </c>
      <c r="L6">
        <f t="shared" si="1"/>
        <v>2.3644485749382596</v>
      </c>
      <c r="M6">
        <f t="shared" si="1"/>
        <v>1.8839711314243017</v>
      </c>
    </row>
    <row r="7" spans="1:27" ht="15.6">
      <c r="A7" s="1" t="s">
        <v>40</v>
      </c>
      <c r="B7">
        <f>0.001/5.614*B34*B21*B37/12*B38*B35*B36*B9</f>
        <v>4.7282287604682507</v>
      </c>
      <c r="C7">
        <f t="shared" ref="C7:M7" si="2">0.001/5.614*C34*C21*C37/12*C38*C35*C36*C9</f>
        <v>4.7282287604682525</v>
      </c>
      <c r="D7">
        <f t="shared" si="2"/>
        <v>4.7282287604682507</v>
      </c>
      <c r="E7">
        <f t="shared" si="2"/>
        <v>4.7282287604682507</v>
      </c>
      <c r="F7">
        <f t="shared" si="2"/>
        <v>4.7282287604682507</v>
      </c>
      <c r="G7">
        <f t="shared" si="2"/>
        <v>4.7282287604682507</v>
      </c>
      <c r="H7">
        <f t="shared" si="2"/>
        <v>4.7282287604682507</v>
      </c>
      <c r="I7">
        <f t="shared" si="2"/>
        <v>4.7282287604682507</v>
      </c>
      <c r="J7">
        <f t="shared" si="2"/>
        <v>4.7282287604682525</v>
      </c>
      <c r="K7">
        <f t="shared" si="2"/>
        <v>4.7282287604682507</v>
      </c>
      <c r="L7">
        <f t="shared" si="2"/>
        <v>4.7282287604682507</v>
      </c>
      <c r="M7">
        <f t="shared" si="2"/>
        <v>4.7282287604682507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0.88885185339499739</v>
      </c>
      <c r="C11">
        <f t="shared" ref="C11:M11" si="6">1/(1+0.053*C27*C13)</f>
        <v>0.88885185339499739</v>
      </c>
      <c r="D11">
        <f t="shared" si="6"/>
        <v>0.88885185339499739</v>
      </c>
      <c r="E11">
        <f t="shared" si="6"/>
        <v>0.88885185339499739</v>
      </c>
      <c r="F11">
        <f t="shared" si="6"/>
        <v>0.88885185339499739</v>
      </c>
      <c r="G11">
        <f t="shared" si="6"/>
        <v>0.88885185339499739</v>
      </c>
      <c r="H11">
        <f t="shared" si="6"/>
        <v>0.88885185339499739</v>
      </c>
      <c r="I11">
        <f t="shared" si="6"/>
        <v>0.88885185339499739</v>
      </c>
      <c r="J11">
        <f t="shared" si="6"/>
        <v>0.88885185339499739</v>
      </c>
      <c r="K11">
        <f t="shared" si="6"/>
        <v>0.88885185339499739</v>
      </c>
      <c r="L11">
        <f t="shared" si="6"/>
        <v>0.88885185339499739</v>
      </c>
      <c r="M11">
        <f t="shared" si="6"/>
        <v>0.88885185339499739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0.63888888888888895</v>
      </c>
      <c r="C35">
        <f t="shared" ref="C35:M35" si="22">(180+C37)/(6*C37)/12</f>
        <v>0.63888888888888895</v>
      </c>
      <c r="D35">
        <f t="shared" si="22"/>
        <v>0.63888888888888895</v>
      </c>
      <c r="E35">
        <f t="shared" si="22"/>
        <v>0.63888888888888895</v>
      </c>
      <c r="F35">
        <f t="shared" si="22"/>
        <v>0.63888888888888895</v>
      </c>
      <c r="G35">
        <f t="shared" si="22"/>
        <v>0.63888888888888895</v>
      </c>
      <c r="H35">
        <f t="shared" si="22"/>
        <v>0.63888888888888895</v>
      </c>
      <c r="I35">
        <f t="shared" si="22"/>
        <v>0.63888888888888895</v>
      </c>
      <c r="J35">
        <f t="shared" si="22"/>
        <v>0.63888888888888895</v>
      </c>
      <c r="K35">
        <f t="shared" si="22"/>
        <v>0.63888888888888895</v>
      </c>
      <c r="L35">
        <f t="shared" si="22"/>
        <v>0.63888888888888895</v>
      </c>
      <c r="M35">
        <f t="shared" si="22"/>
        <v>0.63888888888888895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4</v>
      </c>
      <c r="C37" s="6">
        <v>4</v>
      </c>
      <c r="D37" s="6">
        <v>4</v>
      </c>
      <c r="E37" s="6">
        <v>4</v>
      </c>
      <c r="F37" s="6">
        <v>4</v>
      </c>
      <c r="G37" s="6">
        <v>4</v>
      </c>
      <c r="H37" s="6">
        <v>4</v>
      </c>
      <c r="I37" s="6">
        <v>4</v>
      </c>
      <c r="J37" s="6">
        <v>4</v>
      </c>
      <c r="K37" s="6">
        <v>4</v>
      </c>
      <c r="L37" s="6">
        <v>4</v>
      </c>
      <c r="M37" s="6">
        <v>4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66</v>
      </c>
      <c r="B1" s="1">
        <v>10501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6.8115502304822639</v>
      </c>
      <c r="C5">
        <f t="shared" ref="C5:M5" si="0">C6+C7</f>
        <v>7.7318484083722652</v>
      </c>
      <c r="D5">
        <f t="shared" si="0"/>
        <v>9.2834770172865895</v>
      </c>
      <c r="E5">
        <f t="shared" si="0"/>
        <v>10.469236837552838</v>
      </c>
      <c r="F5">
        <f t="shared" si="0"/>
        <v>11.726004453444148</v>
      </c>
      <c r="G5">
        <f t="shared" si="0"/>
        <v>11.775782723946062</v>
      </c>
      <c r="H5">
        <f t="shared" si="0"/>
        <v>12.907113662557595</v>
      </c>
      <c r="I5">
        <f t="shared" si="0"/>
        <v>11.7994698122338</v>
      </c>
      <c r="J5">
        <f t="shared" si="0"/>
        <v>10.328585989232163</v>
      </c>
      <c r="K5">
        <f t="shared" si="0"/>
        <v>8.7056456843006238</v>
      </c>
      <c r="L5">
        <f t="shared" si="0"/>
        <v>7.1954649171558209</v>
      </c>
      <c r="M5">
        <f t="shared" si="0"/>
        <v>6.7149874736418607</v>
      </c>
      <c r="N5">
        <f>SUM(B5:M5)</f>
        <v>115.44916721020601</v>
      </c>
    </row>
    <row r="6" spans="1:27" ht="15.6">
      <c r="A6" s="1" t="s">
        <v>41</v>
      </c>
      <c r="B6">
        <f>B4*B8*B9*B10*B11</f>
        <v>1.9805338882647037</v>
      </c>
      <c r="C6">
        <f t="shared" ref="C6:M6" si="1">C4*C8*C9*C10*C11</f>
        <v>2.9008320661547042</v>
      </c>
      <c r="D6">
        <f t="shared" si="1"/>
        <v>4.4524606750690303</v>
      </c>
      <c r="E6">
        <f t="shared" si="1"/>
        <v>5.6382204953352781</v>
      </c>
      <c r="F6">
        <f t="shared" si="1"/>
        <v>6.8949881112265876</v>
      </c>
      <c r="G6">
        <f t="shared" si="1"/>
        <v>6.9447663817284999</v>
      </c>
      <c r="H6">
        <f t="shared" si="1"/>
        <v>8.0760973203400344</v>
      </c>
      <c r="I6">
        <f t="shared" si="1"/>
        <v>6.9684534700162395</v>
      </c>
      <c r="J6">
        <f t="shared" si="1"/>
        <v>5.4975696470146014</v>
      </c>
      <c r="K6">
        <f t="shared" si="1"/>
        <v>3.8746293420830638</v>
      </c>
      <c r="L6">
        <f t="shared" si="1"/>
        <v>2.3644485749382596</v>
      </c>
      <c r="M6">
        <f t="shared" si="1"/>
        <v>1.8839711314243017</v>
      </c>
    </row>
    <row r="7" spans="1:27" ht="15.6">
      <c r="A7" s="1" t="s">
        <v>40</v>
      </c>
      <c r="B7">
        <f>0.001/5.614*B34*B21*B37/12*B38*B35*B36*B9</f>
        <v>4.83101634221756</v>
      </c>
      <c r="C7">
        <f t="shared" ref="C7:M7" si="2">0.001/5.614*C34*C21*C37/12*C38*C35*C36*C9</f>
        <v>4.8310163422175609</v>
      </c>
      <c r="D7">
        <f t="shared" si="2"/>
        <v>4.8310163422175592</v>
      </c>
      <c r="E7">
        <f t="shared" si="2"/>
        <v>4.8310163422175592</v>
      </c>
      <c r="F7">
        <f t="shared" si="2"/>
        <v>4.8310163422175609</v>
      </c>
      <c r="G7">
        <f t="shared" si="2"/>
        <v>4.8310163422175609</v>
      </c>
      <c r="H7">
        <f t="shared" si="2"/>
        <v>4.8310163422175609</v>
      </c>
      <c r="I7">
        <f t="shared" si="2"/>
        <v>4.8310163422175609</v>
      </c>
      <c r="J7">
        <f t="shared" si="2"/>
        <v>4.8310163422175609</v>
      </c>
      <c r="K7">
        <f t="shared" si="2"/>
        <v>4.83101634221756</v>
      </c>
      <c r="L7">
        <f t="shared" si="2"/>
        <v>4.8310163422175609</v>
      </c>
      <c r="M7">
        <f t="shared" si="2"/>
        <v>4.8310163422175592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  <c r="P9">
        <f>316647</f>
        <v>316647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  <c r="P10">
        <f>P9/20000</f>
        <v>15.83235</v>
      </c>
    </row>
    <row r="11" spans="1:27" ht="15.6">
      <c r="A11" s="1" t="s">
        <v>36</v>
      </c>
      <c r="B11">
        <f>1/(1+0.053*B27*B13)</f>
        <v>0.88885185339499739</v>
      </c>
      <c r="C11">
        <f t="shared" ref="C11:M11" si="6">1/(1+0.053*C27*C13)</f>
        <v>0.88885185339499739</v>
      </c>
      <c r="D11">
        <f t="shared" si="6"/>
        <v>0.88885185339499739</v>
      </c>
      <c r="E11">
        <f t="shared" si="6"/>
        <v>0.88885185339499739</v>
      </c>
      <c r="F11">
        <f t="shared" si="6"/>
        <v>0.88885185339499739</v>
      </c>
      <c r="G11">
        <f t="shared" si="6"/>
        <v>0.88885185339499739</v>
      </c>
      <c r="H11">
        <f t="shared" si="6"/>
        <v>0.88885185339499739</v>
      </c>
      <c r="I11">
        <f t="shared" si="6"/>
        <v>0.88885185339499739</v>
      </c>
      <c r="J11">
        <f t="shared" si="6"/>
        <v>0.88885185339499739</v>
      </c>
      <c r="K11">
        <f t="shared" si="6"/>
        <v>0.88885185339499739</v>
      </c>
      <c r="L11">
        <f t="shared" si="6"/>
        <v>0.88885185339499739</v>
      </c>
      <c r="M11">
        <f t="shared" si="6"/>
        <v>0.88885185339499739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0.3263888888888889</v>
      </c>
      <c r="C35">
        <f t="shared" ref="C35:M35" si="22">(180+C37)/(6*C37)/12</f>
        <v>0.3263888888888889</v>
      </c>
      <c r="D35">
        <f t="shared" si="22"/>
        <v>0.3263888888888889</v>
      </c>
      <c r="E35">
        <f t="shared" si="22"/>
        <v>0.3263888888888889</v>
      </c>
      <c r="F35">
        <f t="shared" si="22"/>
        <v>0.3263888888888889</v>
      </c>
      <c r="G35">
        <f t="shared" si="22"/>
        <v>0.3263888888888889</v>
      </c>
      <c r="H35">
        <f t="shared" si="22"/>
        <v>0.3263888888888889</v>
      </c>
      <c r="I35">
        <f t="shared" si="22"/>
        <v>0.3263888888888889</v>
      </c>
      <c r="J35">
        <f t="shared" si="22"/>
        <v>0.3263888888888889</v>
      </c>
      <c r="K35">
        <f t="shared" si="22"/>
        <v>0.3263888888888889</v>
      </c>
      <c r="L35">
        <f t="shared" si="22"/>
        <v>0.3263888888888889</v>
      </c>
      <c r="M35">
        <f t="shared" si="22"/>
        <v>0.3263888888888889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8</v>
      </c>
      <c r="C37" s="6">
        <v>8</v>
      </c>
      <c r="D37" s="6">
        <v>8</v>
      </c>
      <c r="E37" s="6">
        <v>8</v>
      </c>
      <c r="F37" s="6">
        <v>8</v>
      </c>
      <c r="G37" s="6">
        <v>8</v>
      </c>
      <c r="H37" s="6">
        <v>8</v>
      </c>
      <c r="I37" s="6">
        <v>8</v>
      </c>
      <c r="J37" s="6">
        <v>8</v>
      </c>
      <c r="K37" s="6">
        <v>8</v>
      </c>
      <c r="L37" s="6">
        <v>8</v>
      </c>
      <c r="M37" s="6">
        <v>8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A60"/>
  <sheetViews>
    <sheetView zoomScale="130" zoomScaleNormal="130" workbookViewId="0">
      <selection activeCell="L49" sqref="L49"/>
    </sheetView>
  </sheetViews>
  <sheetFormatPr defaultColWidth="8.77734375" defaultRowHeight="13.2"/>
  <cols>
    <col min="2" max="13" width="10.44140625" customWidth="1"/>
  </cols>
  <sheetData>
    <row r="1" spans="1:27">
      <c r="A1" s="1" t="s">
        <v>66</v>
      </c>
      <c r="B1" s="1">
        <v>10502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6.8115502304822639</v>
      </c>
      <c r="C5">
        <f t="shared" ref="C5:M5" si="0">C6+C7</f>
        <v>7.7318484083722652</v>
      </c>
      <c r="D5">
        <f t="shared" si="0"/>
        <v>9.2834770172865895</v>
      </c>
      <c r="E5">
        <f t="shared" si="0"/>
        <v>10.469236837552838</v>
      </c>
      <c r="F5">
        <f t="shared" si="0"/>
        <v>11.726004453444148</v>
      </c>
      <c r="G5">
        <f t="shared" si="0"/>
        <v>11.775782723946062</v>
      </c>
      <c r="H5">
        <f t="shared" si="0"/>
        <v>12.907113662557595</v>
      </c>
      <c r="I5">
        <f t="shared" si="0"/>
        <v>11.7994698122338</v>
      </c>
      <c r="J5">
        <f t="shared" si="0"/>
        <v>10.328585989232163</v>
      </c>
      <c r="K5">
        <f t="shared" si="0"/>
        <v>8.7056456843006238</v>
      </c>
      <c r="L5">
        <f t="shared" si="0"/>
        <v>7.1954649171558209</v>
      </c>
      <c r="M5">
        <f t="shared" si="0"/>
        <v>6.7149874736418607</v>
      </c>
      <c r="N5">
        <f>SUM(B5:M5)</f>
        <v>115.44916721020601</v>
      </c>
    </row>
    <row r="6" spans="1:27" ht="15.6">
      <c r="A6" s="1" t="s">
        <v>41</v>
      </c>
      <c r="B6">
        <f>B4*B8*B9*B10*B11</f>
        <v>1.9805338882647037</v>
      </c>
      <c r="C6">
        <f t="shared" ref="C6:M6" si="1">C4*C8*C9*C10*C11</f>
        <v>2.9008320661547042</v>
      </c>
      <c r="D6">
        <f t="shared" si="1"/>
        <v>4.4524606750690303</v>
      </c>
      <c r="E6">
        <f t="shared" si="1"/>
        <v>5.6382204953352781</v>
      </c>
      <c r="F6">
        <f t="shared" si="1"/>
        <v>6.8949881112265876</v>
      </c>
      <c r="G6">
        <f t="shared" si="1"/>
        <v>6.9447663817284999</v>
      </c>
      <c r="H6">
        <f t="shared" si="1"/>
        <v>8.0760973203400344</v>
      </c>
      <c r="I6">
        <f t="shared" si="1"/>
        <v>6.9684534700162395</v>
      </c>
      <c r="J6">
        <f t="shared" si="1"/>
        <v>5.4975696470146014</v>
      </c>
      <c r="K6">
        <f t="shared" si="1"/>
        <v>3.8746293420830638</v>
      </c>
      <c r="L6">
        <f t="shared" si="1"/>
        <v>2.3644485749382596</v>
      </c>
      <c r="M6">
        <f t="shared" si="1"/>
        <v>1.8839711314243017</v>
      </c>
    </row>
    <row r="7" spans="1:27" ht="15.6">
      <c r="A7" s="1" t="s">
        <v>40</v>
      </c>
      <c r="B7">
        <f>0.001/5.614*B34*B21*B37/12*B38*B35*B36*B9</f>
        <v>4.83101634221756</v>
      </c>
      <c r="C7">
        <f t="shared" ref="C7:M7" si="2">0.001/5.614*C34*C21*C37/12*C38*C35*C36*C9</f>
        <v>4.8310163422175609</v>
      </c>
      <c r="D7">
        <f t="shared" si="2"/>
        <v>4.8310163422175592</v>
      </c>
      <c r="E7">
        <f t="shared" si="2"/>
        <v>4.8310163422175592</v>
      </c>
      <c r="F7">
        <f t="shared" si="2"/>
        <v>4.8310163422175609</v>
      </c>
      <c r="G7">
        <f t="shared" si="2"/>
        <v>4.8310163422175609</v>
      </c>
      <c r="H7">
        <f t="shared" si="2"/>
        <v>4.8310163422175609</v>
      </c>
      <c r="I7">
        <f t="shared" si="2"/>
        <v>4.8310163422175609</v>
      </c>
      <c r="J7">
        <f t="shared" si="2"/>
        <v>4.8310163422175609</v>
      </c>
      <c r="K7">
        <f t="shared" si="2"/>
        <v>4.83101634221756</v>
      </c>
      <c r="L7">
        <f t="shared" si="2"/>
        <v>4.8310163422175609</v>
      </c>
      <c r="M7">
        <f t="shared" si="2"/>
        <v>4.8310163422175592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0.88885185339499739</v>
      </c>
      <c r="C11">
        <f t="shared" ref="C11:M11" si="6">1/(1+0.053*C27*C13)</f>
        <v>0.88885185339499739</v>
      </c>
      <c r="D11">
        <f t="shared" si="6"/>
        <v>0.88885185339499739</v>
      </c>
      <c r="E11">
        <f t="shared" si="6"/>
        <v>0.88885185339499739</v>
      </c>
      <c r="F11">
        <f t="shared" si="6"/>
        <v>0.88885185339499739</v>
      </c>
      <c r="G11">
        <f t="shared" si="6"/>
        <v>0.88885185339499739</v>
      </c>
      <c r="H11">
        <f t="shared" si="6"/>
        <v>0.88885185339499739</v>
      </c>
      <c r="I11">
        <f t="shared" si="6"/>
        <v>0.88885185339499739</v>
      </c>
      <c r="J11">
        <f t="shared" si="6"/>
        <v>0.88885185339499739</v>
      </c>
      <c r="K11">
        <f t="shared" si="6"/>
        <v>0.88885185339499739</v>
      </c>
      <c r="L11">
        <f t="shared" si="6"/>
        <v>0.88885185339499739</v>
      </c>
      <c r="M11">
        <f t="shared" si="6"/>
        <v>0.88885185339499739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0.3263888888888889</v>
      </c>
      <c r="C35">
        <f t="shared" ref="C35:M35" si="22">(180+C37)/(6*C37)/12</f>
        <v>0.3263888888888889</v>
      </c>
      <c r="D35">
        <f t="shared" si="22"/>
        <v>0.3263888888888889</v>
      </c>
      <c r="E35">
        <f t="shared" si="22"/>
        <v>0.3263888888888889</v>
      </c>
      <c r="F35">
        <f t="shared" si="22"/>
        <v>0.3263888888888889</v>
      </c>
      <c r="G35">
        <f t="shared" si="22"/>
        <v>0.3263888888888889</v>
      </c>
      <c r="H35">
        <f t="shared" si="22"/>
        <v>0.3263888888888889</v>
      </c>
      <c r="I35">
        <f t="shared" si="22"/>
        <v>0.3263888888888889</v>
      </c>
      <c r="J35">
        <f t="shared" si="22"/>
        <v>0.3263888888888889</v>
      </c>
      <c r="K35">
        <f t="shared" si="22"/>
        <v>0.3263888888888889</v>
      </c>
      <c r="L35">
        <f t="shared" si="22"/>
        <v>0.3263888888888889</v>
      </c>
      <c r="M35">
        <f t="shared" si="22"/>
        <v>0.3263888888888889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8</v>
      </c>
      <c r="C37" s="6">
        <v>8</v>
      </c>
      <c r="D37" s="6">
        <v>8</v>
      </c>
      <c r="E37" s="6">
        <v>8</v>
      </c>
      <c r="F37" s="6">
        <v>8</v>
      </c>
      <c r="G37" s="6">
        <v>8</v>
      </c>
      <c r="H37" s="6">
        <v>8</v>
      </c>
      <c r="I37" s="6">
        <v>8</v>
      </c>
      <c r="J37" s="6">
        <v>8</v>
      </c>
      <c r="K37" s="6">
        <v>8</v>
      </c>
      <c r="L37" s="6">
        <v>8</v>
      </c>
      <c r="M37" s="6">
        <v>8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08B50-09C0-D94A-9366-34AA8E2FCEFA}">
  <sheetPr>
    <tabColor rgb="FFFFC000"/>
  </sheetPr>
  <dimension ref="A1:AA60"/>
  <sheetViews>
    <sheetView zoomScale="130" zoomScaleNormal="130" workbookViewId="0">
      <selection activeCell="B23" sqref="B23"/>
    </sheetView>
  </sheetViews>
  <sheetFormatPr defaultColWidth="8.77734375" defaultRowHeight="13.2"/>
  <cols>
    <col min="2" max="13" width="10.44140625" customWidth="1"/>
  </cols>
  <sheetData>
    <row r="1" spans="1:27">
      <c r="A1" s="1" t="s">
        <v>89</v>
      </c>
      <c r="B1">
        <v>2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8.6251957334595973E-3</v>
      </c>
      <c r="C5">
        <f t="shared" ref="C5:M5" si="0">C6+C7</f>
        <v>1.0670516621677102E-2</v>
      </c>
      <c r="D5">
        <f t="shared" si="0"/>
        <v>1.4118940709448857E-2</v>
      </c>
      <c r="E5">
        <f t="shared" si="0"/>
        <v>1.675423803706072E-2</v>
      </c>
      <c r="F5">
        <f t="shared" si="0"/>
        <v>1.9547346964333901E-2</v>
      </c>
      <c r="G5">
        <f t="shared" si="0"/>
        <v>1.965797690893548E-2</v>
      </c>
      <c r="H5">
        <f t="shared" si="0"/>
        <v>2.2172308519951077E-2</v>
      </c>
      <c r="I5">
        <f t="shared" si="0"/>
        <v>1.9710620386473424E-2</v>
      </c>
      <c r="J5">
        <f t="shared" si="0"/>
        <v>1.6441647916894064E-2</v>
      </c>
      <c r="K5">
        <f t="shared" si="0"/>
        <v>1.2834736824646621E-2</v>
      </c>
      <c r="L5">
        <f t="shared" si="0"/>
        <v>9.4784286820972022E-3</v>
      </c>
      <c r="M5">
        <f t="shared" si="0"/>
        <v>8.4105893935422903E-3</v>
      </c>
      <c r="N5">
        <f>SUM(B5:M5)</f>
        <v>0.17842254669852031</v>
      </c>
    </row>
    <row r="6" spans="1:27" ht="15.6">
      <c r="A6" s="1" t="s">
        <v>41</v>
      </c>
      <c r="B6">
        <f>B4*B8*B9*B10*B11</f>
        <v>4.4016465845644675E-3</v>
      </c>
      <c r="C6">
        <f t="shared" ref="C6:M6" si="1">C4*C8*C9*C10*C11</f>
        <v>6.4469674727819695E-3</v>
      </c>
      <c r="D6">
        <f t="shared" si="1"/>
        <v>9.8953915605537266E-3</v>
      </c>
      <c r="E6">
        <f t="shared" si="1"/>
        <v>1.2530688888165588E-2</v>
      </c>
      <c r="F6">
        <f t="shared" si="1"/>
        <v>1.532379781543877E-2</v>
      </c>
      <c r="G6">
        <f t="shared" si="1"/>
        <v>1.5434427760040347E-2</v>
      </c>
      <c r="H6">
        <f t="shared" si="1"/>
        <v>1.7948759371055945E-2</v>
      </c>
      <c r="I6">
        <f t="shared" si="1"/>
        <v>1.5487071237578294E-2</v>
      </c>
      <c r="J6">
        <f t="shared" si="1"/>
        <v>1.2218098767998932E-2</v>
      </c>
      <c r="K6">
        <f t="shared" si="1"/>
        <v>8.6111876757514905E-3</v>
      </c>
      <c r="L6">
        <f t="shared" si="1"/>
        <v>5.2548795332020715E-3</v>
      </c>
      <c r="M6">
        <f t="shared" si="1"/>
        <v>4.1870402446471597E-3</v>
      </c>
    </row>
    <row r="7" spans="1:27" ht="15.6">
      <c r="A7" s="1" t="s">
        <v>40</v>
      </c>
      <c r="B7">
        <f>0.001/5.614*B34*B21*B37/12*B38*B35*B36*B9</f>
        <v>4.2235491488951307E-3</v>
      </c>
      <c r="C7">
        <f t="shared" ref="C7:M7" si="2">0.001/5.614*C34*C21*C37/12*C38*C35*C36*C9</f>
        <v>4.2235491488951324E-3</v>
      </c>
      <c r="D7">
        <f t="shared" si="2"/>
        <v>4.2235491488951307E-3</v>
      </c>
      <c r="E7">
        <f t="shared" si="2"/>
        <v>4.2235491488951307E-3</v>
      </c>
      <c r="F7">
        <f t="shared" si="2"/>
        <v>4.2235491488951307E-3</v>
      </c>
      <c r="G7">
        <f t="shared" si="2"/>
        <v>4.2235491488951315E-3</v>
      </c>
      <c r="H7">
        <f t="shared" si="2"/>
        <v>4.2235491488951315E-3</v>
      </c>
      <c r="I7">
        <f t="shared" si="2"/>
        <v>4.2235491488951315E-3</v>
      </c>
      <c r="J7">
        <f t="shared" si="2"/>
        <v>4.2235491488951324E-3</v>
      </c>
      <c r="K7">
        <f t="shared" si="2"/>
        <v>4.2235491488951307E-3</v>
      </c>
      <c r="L7">
        <f t="shared" si="2"/>
        <v>4.2235491488951307E-3</v>
      </c>
      <c r="M7">
        <f t="shared" si="2"/>
        <v>4.2235491488951307E-3</v>
      </c>
    </row>
    <row r="8" spans="1:27" ht="15.6">
      <c r="A8" s="1" t="s">
        <v>39</v>
      </c>
      <c r="B8">
        <f>B12^2/4*PI()*B13</f>
        <v>113.09733552923255</v>
      </c>
      <c r="C8">
        <f t="shared" ref="C8:M8" si="3">C12^2/4*PI()*C13</f>
        <v>113.09733552923255</v>
      </c>
      <c r="D8">
        <f t="shared" si="3"/>
        <v>113.09733552923255</v>
      </c>
      <c r="E8">
        <f t="shared" si="3"/>
        <v>113.09733552923255</v>
      </c>
      <c r="F8">
        <f t="shared" si="3"/>
        <v>113.09733552923255</v>
      </c>
      <c r="G8">
        <f t="shared" si="3"/>
        <v>113.09733552923255</v>
      </c>
      <c r="H8">
        <f t="shared" si="3"/>
        <v>113.09733552923255</v>
      </c>
      <c r="I8">
        <f t="shared" si="3"/>
        <v>113.09733552923255</v>
      </c>
      <c r="J8">
        <f t="shared" si="3"/>
        <v>113.09733552923255</v>
      </c>
      <c r="K8">
        <f t="shared" si="3"/>
        <v>113.09733552923255</v>
      </c>
      <c r="L8">
        <f t="shared" si="3"/>
        <v>113.09733552923255</v>
      </c>
      <c r="M8">
        <f t="shared" si="3"/>
        <v>113.09733552923255</v>
      </c>
    </row>
    <row r="9" spans="1:27" ht="15.6">
      <c r="A9" s="1" t="s">
        <v>38</v>
      </c>
      <c r="B9">
        <f>B33*B27/(B34*B21)</f>
        <v>3.9809773758061344E-5</v>
      </c>
      <c r="C9">
        <f t="shared" ref="C9:M9" si="4">C33*C27/(C34*C21)</f>
        <v>3.9651547312282094E-5</v>
      </c>
      <c r="D9">
        <f t="shared" si="4"/>
        <v>3.9261429766903477E-5</v>
      </c>
      <c r="E9">
        <f t="shared" si="4"/>
        <v>3.8992883735666103E-5</v>
      </c>
      <c r="F9">
        <f t="shared" si="4"/>
        <v>3.8503779636318687E-5</v>
      </c>
      <c r="G9">
        <f t="shared" si="4"/>
        <v>3.8099405399160485E-5</v>
      </c>
      <c r="H9">
        <f t="shared" si="4"/>
        <v>3.7703436522185079E-5</v>
      </c>
      <c r="I9">
        <f t="shared" si="4"/>
        <v>3.7703436522185079E-5</v>
      </c>
      <c r="J9">
        <f t="shared" si="4"/>
        <v>3.8063064875124659E-5</v>
      </c>
      <c r="K9">
        <f t="shared" si="4"/>
        <v>3.8765608330173587E-5</v>
      </c>
      <c r="L9">
        <f t="shared" si="4"/>
        <v>3.9416551970644698E-5</v>
      </c>
      <c r="M9">
        <f t="shared" si="4"/>
        <v>3.9889361470492492E-5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0.99958901191853511</v>
      </c>
      <c r="C11">
        <f t="shared" ref="C11:M11" si="6">1/(1+0.053*C27*C13)</f>
        <v>0.99958901191853511</v>
      </c>
      <c r="D11">
        <f t="shared" si="6"/>
        <v>0.99958901191853511</v>
      </c>
      <c r="E11">
        <f t="shared" si="6"/>
        <v>0.99958901191853511</v>
      </c>
      <c r="F11">
        <f t="shared" si="6"/>
        <v>0.99958901191853511</v>
      </c>
      <c r="G11">
        <f t="shared" si="6"/>
        <v>0.99958901191853511</v>
      </c>
      <c r="H11">
        <f t="shared" si="6"/>
        <v>0.99958901191853511</v>
      </c>
      <c r="I11">
        <f t="shared" si="6"/>
        <v>0.99958901191853511</v>
      </c>
      <c r="J11">
        <f t="shared" si="6"/>
        <v>0.99958901191853511</v>
      </c>
      <c r="K11">
        <f t="shared" si="6"/>
        <v>0.99958901191853511</v>
      </c>
      <c r="L11">
        <f t="shared" si="6"/>
        <v>0.99958901191853511</v>
      </c>
      <c r="M11">
        <f t="shared" si="6"/>
        <v>0.99958901191853511</v>
      </c>
    </row>
    <row r="12" spans="1:27">
      <c r="A12" s="1" t="s">
        <v>35</v>
      </c>
      <c r="B12" s="6">
        <v>8</v>
      </c>
      <c r="C12">
        <f>$B$12</f>
        <v>8</v>
      </c>
      <c r="D12">
        <f t="shared" ref="D12:M12" si="7">$B$12</f>
        <v>8</v>
      </c>
      <c r="E12">
        <f t="shared" si="7"/>
        <v>8</v>
      </c>
      <c r="F12">
        <f t="shared" si="7"/>
        <v>8</v>
      </c>
      <c r="G12">
        <f t="shared" si="7"/>
        <v>8</v>
      </c>
      <c r="H12">
        <f t="shared" si="7"/>
        <v>8</v>
      </c>
      <c r="I12">
        <f t="shared" si="7"/>
        <v>8</v>
      </c>
      <c r="J12">
        <f t="shared" si="7"/>
        <v>8</v>
      </c>
      <c r="K12">
        <f t="shared" si="7"/>
        <v>8</v>
      </c>
      <c r="L12">
        <f t="shared" si="7"/>
        <v>8</v>
      </c>
      <c r="M12">
        <f t="shared" si="7"/>
        <v>8</v>
      </c>
    </row>
    <row r="13" spans="1:27" ht="15.6">
      <c r="A13" s="1" t="s">
        <v>34</v>
      </c>
      <c r="B13">
        <f>B14-B15+B17</f>
        <v>2.25</v>
      </c>
      <c r="C13">
        <f t="shared" ref="C13:M13" si="8">C14-C15+C17</f>
        <v>2.25</v>
      </c>
      <c r="D13">
        <f t="shared" si="8"/>
        <v>2.25</v>
      </c>
      <c r="E13">
        <f t="shared" si="8"/>
        <v>2.25</v>
      </c>
      <c r="F13">
        <f t="shared" si="8"/>
        <v>2.25</v>
      </c>
      <c r="G13">
        <f t="shared" si="8"/>
        <v>2.25</v>
      </c>
      <c r="H13">
        <f t="shared" si="8"/>
        <v>2.25</v>
      </c>
      <c r="I13">
        <f t="shared" si="8"/>
        <v>2.25</v>
      </c>
      <c r="J13">
        <f t="shared" si="8"/>
        <v>2.25</v>
      </c>
      <c r="K13">
        <f t="shared" si="8"/>
        <v>2.25</v>
      </c>
      <c r="L13">
        <f t="shared" si="8"/>
        <v>2.25</v>
      </c>
      <c r="M13">
        <f t="shared" si="8"/>
        <v>2.25</v>
      </c>
    </row>
    <row r="14" spans="1:27" ht="15.6">
      <c r="A14" s="1" t="s">
        <v>33</v>
      </c>
      <c r="B14" s="6">
        <v>13.5</v>
      </c>
      <c r="C14">
        <f>$B$14</f>
        <v>13.5</v>
      </c>
      <c r="D14">
        <f t="shared" ref="D14:M14" si="9">$B$14</f>
        <v>13.5</v>
      </c>
      <c r="E14">
        <f t="shared" si="9"/>
        <v>13.5</v>
      </c>
      <c r="F14">
        <f t="shared" si="9"/>
        <v>13.5</v>
      </c>
      <c r="G14">
        <f t="shared" si="9"/>
        <v>13.5</v>
      </c>
      <c r="H14">
        <f t="shared" si="9"/>
        <v>13.5</v>
      </c>
      <c r="I14">
        <f t="shared" si="9"/>
        <v>13.5</v>
      </c>
      <c r="J14">
        <f t="shared" si="9"/>
        <v>13.5</v>
      </c>
      <c r="K14">
        <f t="shared" si="9"/>
        <v>13.5</v>
      </c>
      <c r="L14">
        <f t="shared" si="9"/>
        <v>13.5</v>
      </c>
      <c r="M14">
        <f t="shared" si="9"/>
        <v>13.5</v>
      </c>
    </row>
    <row r="15" spans="1:27" ht="15.6">
      <c r="A15" s="1" t="s">
        <v>32</v>
      </c>
      <c r="B15">
        <f>B14-2</f>
        <v>11.5</v>
      </c>
      <c r="C15">
        <f>$B$15</f>
        <v>11.5</v>
      </c>
      <c r="D15">
        <f t="shared" ref="D15:M15" si="10">$B$15</f>
        <v>11.5</v>
      </c>
      <c r="E15">
        <f t="shared" si="10"/>
        <v>11.5</v>
      </c>
      <c r="F15">
        <f t="shared" si="10"/>
        <v>11.5</v>
      </c>
      <c r="G15">
        <f t="shared" si="10"/>
        <v>11.5</v>
      </c>
      <c r="H15">
        <f t="shared" si="10"/>
        <v>11.5</v>
      </c>
      <c r="I15">
        <f t="shared" si="10"/>
        <v>11.5</v>
      </c>
      <c r="J15">
        <f t="shared" si="10"/>
        <v>11.5</v>
      </c>
      <c r="K15">
        <f t="shared" si="10"/>
        <v>11.5</v>
      </c>
      <c r="L15">
        <f t="shared" si="10"/>
        <v>11.5</v>
      </c>
      <c r="M15">
        <f t="shared" si="10"/>
        <v>11.5</v>
      </c>
    </row>
    <row r="16" spans="1:27" ht="15.6">
      <c r="A16" s="1" t="s">
        <v>31</v>
      </c>
      <c r="B16">
        <f>B17*0.33</f>
        <v>8.2500000000000004E-2</v>
      </c>
      <c r="C16">
        <f t="shared" ref="C16:M16" si="11">C17*0.33</f>
        <v>8.2500000000000004E-2</v>
      </c>
      <c r="D16">
        <f t="shared" si="11"/>
        <v>8.2500000000000004E-2</v>
      </c>
      <c r="E16">
        <f t="shared" si="11"/>
        <v>8.2500000000000004E-2</v>
      </c>
      <c r="F16">
        <f t="shared" si="11"/>
        <v>8.2500000000000004E-2</v>
      </c>
      <c r="G16">
        <f t="shared" si="11"/>
        <v>8.2500000000000004E-2</v>
      </c>
      <c r="H16">
        <f t="shared" si="11"/>
        <v>8.2500000000000004E-2</v>
      </c>
      <c r="I16">
        <f t="shared" si="11"/>
        <v>8.2500000000000004E-2</v>
      </c>
      <c r="J16">
        <f t="shared" si="11"/>
        <v>8.2500000000000004E-2</v>
      </c>
      <c r="K16">
        <f t="shared" si="11"/>
        <v>8.2500000000000004E-2</v>
      </c>
      <c r="L16">
        <f t="shared" si="11"/>
        <v>8.2500000000000004E-2</v>
      </c>
      <c r="M16">
        <f t="shared" si="11"/>
        <v>8.2500000000000004E-2</v>
      </c>
    </row>
    <row r="17" spans="1:13" ht="15.6">
      <c r="A17" s="1" t="s">
        <v>30</v>
      </c>
      <c r="B17">
        <f>B18*B19</f>
        <v>0.25</v>
      </c>
      <c r="C17">
        <f t="shared" ref="C17:M17" si="12">C18*C19</f>
        <v>0.25</v>
      </c>
      <c r="D17">
        <f t="shared" si="12"/>
        <v>0.25</v>
      </c>
      <c r="E17">
        <f t="shared" si="12"/>
        <v>0.25</v>
      </c>
      <c r="F17">
        <f t="shared" si="12"/>
        <v>0.25</v>
      </c>
      <c r="G17">
        <f t="shared" si="12"/>
        <v>0.25</v>
      </c>
      <c r="H17">
        <f t="shared" si="12"/>
        <v>0.25</v>
      </c>
      <c r="I17">
        <f t="shared" si="12"/>
        <v>0.25</v>
      </c>
      <c r="J17">
        <f t="shared" si="12"/>
        <v>0.25</v>
      </c>
      <c r="K17">
        <f t="shared" si="12"/>
        <v>0.25</v>
      </c>
      <c r="L17">
        <f t="shared" si="12"/>
        <v>0.25</v>
      </c>
      <c r="M17">
        <f t="shared" si="12"/>
        <v>0.25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4</v>
      </c>
      <c r="C19">
        <f t="shared" ref="C19:M19" si="14">C12/2</f>
        <v>4</v>
      </c>
      <c r="D19">
        <f t="shared" si="14"/>
        <v>4</v>
      </c>
      <c r="E19">
        <f t="shared" si="14"/>
        <v>4</v>
      </c>
      <c r="F19">
        <f t="shared" si="14"/>
        <v>4</v>
      </c>
      <c r="G19">
        <f t="shared" si="14"/>
        <v>4</v>
      </c>
      <c r="H19">
        <f t="shared" si="14"/>
        <v>4</v>
      </c>
      <c r="I19">
        <f t="shared" si="14"/>
        <v>4</v>
      </c>
      <c r="J19">
        <f t="shared" si="14"/>
        <v>4</v>
      </c>
      <c r="K19">
        <f t="shared" si="14"/>
        <v>4</v>
      </c>
      <c r="L19">
        <f t="shared" si="14"/>
        <v>4</v>
      </c>
      <c r="M19">
        <f t="shared" si="14"/>
        <v>4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51">
        <v>3.4478579632450154E-3</v>
      </c>
      <c r="C23" s="51">
        <v>3.4478579632450154E-3</v>
      </c>
      <c r="D23" s="51">
        <v>3.4478579632450154E-3</v>
      </c>
      <c r="E23" s="51">
        <v>3.4478579632450154E-3</v>
      </c>
      <c r="F23" s="51">
        <v>3.4478579632450154E-3</v>
      </c>
      <c r="G23" s="51">
        <v>3.4478579632450154E-3</v>
      </c>
      <c r="H23" s="51">
        <v>3.4478579632450154E-3</v>
      </c>
      <c r="I23" s="51">
        <v>3.4478579632450154E-3</v>
      </c>
      <c r="J23" s="51">
        <v>3.4478579632450154E-3</v>
      </c>
      <c r="K23" s="51">
        <v>3.4478579632450154E-3</v>
      </c>
      <c r="L23" s="51">
        <v>3.4478579632450154E-3</v>
      </c>
      <c r="M23" s="51">
        <v>3.4478579632450154E-3</v>
      </c>
    </row>
    <row r="24" spans="1:13" ht="15.6">
      <c r="A24" s="3" t="s">
        <v>54</v>
      </c>
      <c r="B24" s="51">
        <v>3.4478579632450154E-3</v>
      </c>
      <c r="C24" s="51">
        <v>3.4478579632450154E-3</v>
      </c>
      <c r="D24" s="51">
        <v>3.4478579632450154E-3</v>
      </c>
      <c r="E24" s="51">
        <v>3.4478579632450154E-3</v>
      </c>
      <c r="F24" s="51">
        <v>3.4478579632450154E-3</v>
      </c>
      <c r="G24" s="51">
        <v>3.4478579632450154E-3</v>
      </c>
      <c r="H24" s="51">
        <v>3.4478579632450154E-3</v>
      </c>
      <c r="I24" s="51">
        <v>3.4478579632450154E-3</v>
      </c>
      <c r="J24" s="51">
        <v>3.4478579632450154E-3</v>
      </c>
      <c r="K24" s="51">
        <v>3.4478579632450154E-3</v>
      </c>
      <c r="L24" s="51">
        <v>3.4478579632450154E-3</v>
      </c>
      <c r="M24" s="51">
        <v>3.4478579632450154E-3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51">
        <v>3.4478579632450154E-3</v>
      </c>
      <c r="C27" s="51">
        <v>3.4478579632450154E-3</v>
      </c>
      <c r="D27" s="51">
        <v>3.4478579632450154E-3</v>
      </c>
      <c r="E27" s="51">
        <v>3.4478579632450154E-3</v>
      </c>
      <c r="F27" s="51">
        <v>3.4478579632450154E-3</v>
      </c>
      <c r="G27" s="51">
        <v>3.4478579632450154E-3</v>
      </c>
      <c r="H27" s="51">
        <v>3.4478579632450154E-3</v>
      </c>
      <c r="I27" s="51">
        <v>3.4478579632450154E-3</v>
      </c>
      <c r="J27" s="51">
        <v>3.4478579632450154E-3</v>
      </c>
      <c r="K27" s="51">
        <v>3.4478579632450154E-3</v>
      </c>
      <c r="L27" s="51">
        <v>3.4478579632450154E-3</v>
      </c>
      <c r="M27" s="51">
        <v>3.4478579632450154E-3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62.1</v>
      </c>
      <c r="C33">
        <f>$B$33</f>
        <v>62.1</v>
      </c>
      <c r="D33">
        <f t="shared" ref="D33:M33" si="21">$B$33</f>
        <v>62.1</v>
      </c>
      <c r="E33">
        <f t="shared" si="21"/>
        <v>62.1</v>
      </c>
      <c r="F33">
        <f t="shared" si="21"/>
        <v>62.1</v>
      </c>
      <c r="G33">
        <f t="shared" si="21"/>
        <v>62.1</v>
      </c>
      <c r="H33">
        <f t="shared" si="21"/>
        <v>62.1</v>
      </c>
      <c r="I33">
        <f t="shared" si="21"/>
        <v>62.1</v>
      </c>
      <c r="J33">
        <f t="shared" si="21"/>
        <v>62.1</v>
      </c>
      <c r="K33">
        <f t="shared" si="21"/>
        <v>62.1</v>
      </c>
      <c r="L33">
        <f t="shared" si="21"/>
        <v>62.1</v>
      </c>
      <c r="M33">
        <f t="shared" si="21"/>
        <v>62.1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0.3263888888888889</v>
      </c>
      <c r="C35">
        <f t="shared" ref="C35:M35" si="22">(180+C37)/(6*C37)/12</f>
        <v>0.3263888888888889</v>
      </c>
      <c r="D35">
        <f t="shared" si="22"/>
        <v>0.3263888888888889</v>
      </c>
      <c r="E35">
        <f t="shared" si="22"/>
        <v>0.3263888888888889</v>
      </c>
      <c r="F35">
        <f t="shared" si="22"/>
        <v>0.3263888888888889</v>
      </c>
      <c r="G35">
        <f t="shared" si="22"/>
        <v>0.3263888888888889</v>
      </c>
      <c r="H35">
        <f t="shared" si="22"/>
        <v>0.3263888888888889</v>
      </c>
      <c r="I35">
        <f t="shared" si="22"/>
        <v>0.3263888888888889</v>
      </c>
      <c r="J35">
        <f t="shared" si="22"/>
        <v>0.3263888888888889</v>
      </c>
      <c r="K35">
        <f t="shared" si="22"/>
        <v>0.3263888888888889</v>
      </c>
      <c r="L35">
        <f t="shared" si="22"/>
        <v>0.3263888888888889</v>
      </c>
      <c r="M35">
        <f t="shared" si="22"/>
        <v>0.3263888888888889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8</v>
      </c>
      <c r="C37">
        <f>B37</f>
        <v>8</v>
      </c>
      <c r="D37">
        <f t="shared" ref="D37:M37" si="23">C37</f>
        <v>8</v>
      </c>
      <c r="E37">
        <f t="shared" si="23"/>
        <v>8</v>
      </c>
      <c r="F37">
        <f t="shared" si="23"/>
        <v>8</v>
      </c>
      <c r="G37">
        <f t="shared" si="23"/>
        <v>8</v>
      </c>
      <c r="H37">
        <f t="shared" si="23"/>
        <v>8</v>
      </c>
      <c r="I37">
        <f t="shared" si="23"/>
        <v>8</v>
      </c>
      <c r="J37">
        <f t="shared" si="23"/>
        <v>8</v>
      </c>
      <c r="K37">
        <f t="shared" si="23"/>
        <v>8</v>
      </c>
      <c r="L37">
        <f t="shared" si="23"/>
        <v>8</v>
      </c>
      <c r="M37">
        <f t="shared" si="23"/>
        <v>8</v>
      </c>
    </row>
    <row r="38" spans="1:13" ht="15.6">
      <c r="A38" s="1" t="s">
        <v>13</v>
      </c>
      <c r="B38">
        <f>PI()*B12^2/4*B39</f>
        <v>678.58401317539528</v>
      </c>
      <c r="C38">
        <f t="shared" ref="C38:M38" si="24">PI()*C12^2/4*C39</f>
        <v>678.58401317539528</v>
      </c>
      <c r="D38">
        <f t="shared" si="24"/>
        <v>678.58401317539528</v>
      </c>
      <c r="E38">
        <f t="shared" si="24"/>
        <v>678.58401317539528</v>
      </c>
      <c r="F38">
        <f t="shared" si="24"/>
        <v>678.58401317539528</v>
      </c>
      <c r="G38">
        <f t="shared" si="24"/>
        <v>678.58401317539528</v>
      </c>
      <c r="H38">
        <f t="shared" si="24"/>
        <v>678.58401317539528</v>
      </c>
      <c r="I38">
        <f t="shared" si="24"/>
        <v>678.58401317539528</v>
      </c>
      <c r="J38">
        <f t="shared" si="24"/>
        <v>678.58401317539528</v>
      </c>
      <c r="K38">
        <f t="shared" si="24"/>
        <v>678.58401317539528</v>
      </c>
      <c r="L38">
        <f t="shared" si="24"/>
        <v>678.58401317539528</v>
      </c>
      <c r="M38">
        <f t="shared" si="24"/>
        <v>678.58401317539528</v>
      </c>
    </row>
    <row r="39" spans="1:13" ht="15.6">
      <c r="A39" s="1" t="s">
        <v>12</v>
      </c>
      <c r="B39">
        <f>B14</f>
        <v>13.5</v>
      </c>
      <c r="C39">
        <f t="shared" ref="C39:M39" si="25">C14</f>
        <v>13.5</v>
      </c>
      <c r="D39">
        <f t="shared" si="25"/>
        <v>13.5</v>
      </c>
      <c r="E39">
        <f t="shared" si="25"/>
        <v>13.5</v>
      </c>
      <c r="F39">
        <f t="shared" si="25"/>
        <v>13.5</v>
      </c>
      <c r="G39">
        <f t="shared" si="25"/>
        <v>13.5</v>
      </c>
      <c r="H39">
        <f t="shared" si="25"/>
        <v>13.5</v>
      </c>
      <c r="I39">
        <f t="shared" si="25"/>
        <v>13.5</v>
      </c>
      <c r="J39">
        <f t="shared" si="25"/>
        <v>13.5</v>
      </c>
      <c r="K39">
        <f t="shared" si="25"/>
        <v>13.5</v>
      </c>
      <c r="L39">
        <f t="shared" si="25"/>
        <v>13.5</v>
      </c>
      <c r="M39">
        <f t="shared" si="25"/>
        <v>13.5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C39C3-FBD1-E241-AE5F-85FA0EF0A84D}">
  <sheetPr>
    <tabColor rgb="FFFFC000"/>
  </sheetPr>
  <dimension ref="A1:AA60"/>
  <sheetViews>
    <sheetView zoomScale="130" zoomScaleNormal="130" workbookViewId="0">
      <selection activeCell="B23" sqref="B23"/>
    </sheetView>
  </sheetViews>
  <sheetFormatPr defaultColWidth="8.77734375" defaultRowHeight="13.2"/>
  <cols>
    <col min="2" max="13" width="10.44140625" customWidth="1"/>
  </cols>
  <sheetData>
    <row r="1" spans="1:27">
      <c r="A1" s="1" t="s">
        <v>89</v>
      </c>
      <c r="B1">
        <v>3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9.4378560857938023E-3</v>
      </c>
      <c r="C5">
        <f t="shared" ref="C5:M5" si="0">C6+C7</f>
        <v>1.1441096964583772E-2</v>
      </c>
      <c r="D5">
        <f t="shared" si="0"/>
        <v>1.4818573887556349E-2</v>
      </c>
      <c r="E5">
        <f t="shared" si="0"/>
        <v>1.7399653152355147E-2</v>
      </c>
      <c r="F5">
        <f t="shared" si="0"/>
        <v>2.0135297233564883E-2</v>
      </c>
      <c r="G5">
        <f t="shared" si="0"/>
        <v>2.024365110054039E-2</v>
      </c>
      <c r="H5">
        <f t="shared" si="0"/>
        <v>2.270625337240682E-2</v>
      </c>
      <c r="I5">
        <f t="shared" si="0"/>
        <v>2.0295211502046669E-2</v>
      </c>
      <c r="J5">
        <f t="shared" si="0"/>
        <v>1.7093494196745284E-2</v>
      </c>
      <c r="K5">
        <f t="shared" si="0"/>
        <v>1.3560790948186519E-2</v>
      </c>
      <c r="L5">
        <f t="shared" si="0"/>
        <v>1.0273534796008777E-2</v>
      </c>
      <c r="M5">
        <f t="shared" si="0"/>
        <v>9.2276650123801242E-3</v>
      </c>
      <c r="N5">
        <f>SUM(B5:M5)</f>
        <v>0.18663307825216854</v>
      </c>
    </row>
    <row r="6" spans="1:27" ht="15.6">
      <c r="A6" s="1" t="s">
        <v>41</v>
      </c>
      <c r="B6">
        <f>B4*B8*B9*B10*B11</f>
        <v>4.3110880170349709E-3</v>
      </c>
      <c r="C6">
        <f t="shared" ref="C6:M6" si="1">C4*C8*C9*C10*C11</f>
        <v>6.3143288958249404E-3</v>
      </c>
      <c r="D6">
        <f t="shared" si="1"/>
        <v>9.6918058187975189E-3</v>
      </c>
      <c r="E6">
        <f t="shared" si="1"/>
        <v>1.2272885083596316E-2</v>
      </c>
      <c r="F6">
        <f t="shared" si="1"/>
        <v>1.500852916480605E-2</v>
      </c>
      <c r="G6">
        <f t="shared" si="1"/>
        <v>1.5116883031781558E-2</v>
      </c>
      <c r="H6">
        <f t="shared" si="1"/>
        <v>1.7579485303647988E-2</v>
      </c>
      <c r="I6">
        <f t="shared" si="1"/>
        <v>1.5168443433287838E-2</v>
      </c>
      <c r="J6">
        <f t="shared" si="1"/>
        <v>1.1966726127986452E-2</v>
      </c>
      <c r="K6">
        <f t="shared" si="1"/>
        <v>8.434022879427688E-3</v>
      </c>
      <c r="L6">
        <f t="shared" si="1"/>
        <v>5.1467667272499466E-3</v>
      </c>
      <c r="M6">
        <f t="shared" si="1"/>
        <v>4.1008969436212954E-3</v>
      </c>
    </row>
    <row r="7" spans="1:27" ht="15.6">
      <c r="A7" s="1" t="s">
        <v>40</v>
      </c>
      <c r="B7">
        <f>0.001/5.614*B34*B21*B37/12*B38*B35*B36*B9</f>
        <v>5.1267680687588314E-3</v>
      </c>
      <c r="C7">
        <f t="shared" ref="C7:M7" si="2">0.001/5.614*C34*C21*C37/12*C38*C35*C36*C9</f>
        <v>5.1267680687588314E-3</v>
      </c>
      <c r="D7">
        <f t="shared" si="2"/>
        <v>5.1267680687588297E-3</v>
      </c>
      <c r="E7">
        <f t="shared" si="2"/>
        <v>5.1267680687588305E-3</v>
      </c>
      <c r="F7">
        <f t="shared" si="2"/>
        <v>5.1267680687588314E-3</v>
      </c>
      <c r="G7">
        <f t="shared" si="2"/>
        <v>5.1267680687588314E-3</v>
      </c>
      <c r="H7">
        <f t="shared" si="2"/>
        <v>5.1267680687588323E-3</v>
      </c>
      <c r="I7">
        <f t="shared" si="2"/>
        <v>5.1267680687588323E-3</v>
      </c>
      <c r="J7">
        <f t="shared" si="2"/>
        <v>5.1267680687588331E-3</v>
      </c>
      <c r="K7">
        <f t="shared" si="2"/>
        <v>5.1267680687588314E-3</v>
      </c>
      <c r="L7">
        <f t="shared" si="2"/>
        <v>5.1267680687588314E-3</v>
      </c>
      <c r="M7">
        <f t="shared" si="2"/>
        <v>5.1267680687588297E-3</v>
      </c>
    </row>
    <row r="8" spans="1:27" ht="15.6">
      <c r="A8" s="1" t="s">
        <v>39</v>
      </c>
      <c r="B8">
        <f>B12^2/4*PI()*B13</f>
        <v>113.09733552923255</v>
      </c>
      <c r="C8">
        <f t="shared" ref="C8:M8" si="3">C12^2/4*PI()*C13</f>
        <v>113.09733552923255</v>
      </c>
      <c r="D8">
        <f t="shared" si="3"/>
        <v>113.09733552923255</v>
      </c>
      <c r="E8">
        <f t="shared" si="3"/>
        <v>113.09733552923255</v>
      </c>
      <c r="F8">
        <f t="shared" si="3"/>
        <v>113.09733552923255</v>
      </c>
      <c r="G8">
        <f t="shared" si="3"/>
        <v>113.09733552923255</v>
      </c>
      <c r="H8">
        <f t="shared" si="3"/>
        <v>113.09733552923255</v>
      </c>
      <c r="I8">
        <f t="shared" si="3"/>
        <v>113.09733552923255</v>
      </c>
      <c r="J8">
        <f t="shared" si="3"/>
        <v>113.09733552923255</v>
      </c>
      <c r="K8">
        <f t="shared" si="3"/>
        <v>113.09733552923255</v>
      </c>
      <c r="L8">
        <f t="shared" si="3"/>
        <v>113.09733552923255</v>
      </c>
      <c r="M8">
        <f t="shared" si="3"/>
        <v>113.09733552923255</v>
      </c>
    </row>
    <row r="9" spans="1:27" ht="15.6">
      <c r="A9" s="1" t="s">
        <v>38</v>
      </c>
      <c r="B9">
        <f>B33*B27/(B34*B21)</f>
        <v>3.8990405874548493E-5</v>
      </c>
      <c r="C9">
        <f t="shared" ref="C9:M9" si="4">C33*C27/(C34*C21)</f>
        <v>3.8835436057877005E-5</v>
      </c>
      <c r="D9">
        <f t="shared" si="4"/>
        <v>3.8453347942392176E-5</v>
      </c>
      <c r="E9">
        <f t="shared" si="4"/>
        <v>3.8190329146616584E-5</v>
      </c>
      <c r="F9">
        <f t="shared" si="4"/>
        <v>3.7711291826174654E-5</v>
      </c>
      <c r="G9">
        <f t="shared" si="4"/>
        <v>3.7315240451257793E-5</v>
      </c>
      <c r="H9">
        <f t="shared" si="4"/>
        <v>3.6927421436741693E-5</v>
      </c>
      <c r="I9">
        <f t="shared" si="4"/>
        <v>3.6927421436741693E-5</v>
      </c>
      <c r="J9">
        <f t="shared" si="4"/>
        <v>3.7279647890735798E-5</v>
      </c>
      <c r="K9">
        <f t="shared" si="4"/>
        <v>3.7967731541332242E-5</v>
      </c>
      <c r="L9">
        <f t="shared" si="4"/>
        <v>3.8605277408778559E-5</v>
      </c>
      <c r="M9">
        <f t="shared" si="4"/>
        <v>3.9068355506444832E-5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0.99959746750242051</v>
      </c>
      <c r="C11">
        <f t="shared" ref="C11:M11" si="6">1/(1+0.053*C27*C13)</f>
        <v>0.99959746750242051</v>
      </c>
      <c r="D11">
        <f t="shared" si="6"/>
        <v>0.99959746750242051</v>
      </c>
      <c r="E11">
        <f t="shared" si="6"/>
        <v>0.99959746750242051</v>
      </c>
      <c r="F11">
        <f t="shared" si="6"/>
        <v>0.99959746750242051</v>
      </c>
      <c r="G11">
        <f t="shared" si="6"/>
        <v>0.99959746750242051</v>
      </c>
      <c r="H11">
        <f t="shared" si="6"/>
        <v>0.99959746750242051</v>
      </c>
      <c r="I11">
        <f t="shared" si="6"/>
        <v>0.99959746750242051</v>
      </c>
      <c r="J11">
        <f t="shared" si="6"/>
        <v>0.99959746750242051</v>
      </c>
      <c r="K11">
        <f t="shared" si="6"/>
        <v>0.99959746750242051</v>
      </c>
      <c r="L11">
        <f t="shared" si="6"/>
        <v>0.99959746750242051</v>
      </c>
      <c r="M11">
        <f t="shared" si="6"/>
        <v>0.99959746750242051</v>
      </c>
    </row>
    <row r="12" spans="1:27">
      <c r="A12" s="1" t="s">
        <v>35</v>
      </c>
      <c r="B12" s="6">
        <v>8</v>
      </c>
      <c r="C12">
        <f>$B$12</f>
        <v>8</v>
      </c>
      <c r="D12">
        <f t="shared" ref="D12:M12" si="7">$B$12</f>
        <v>8</v>
      </c>
      <c r="E12">
        <f t="shared" si="7"/>
        <v>8</v>
      </c>
      <c r="F12">
        <f t="shared" si="7"/>
        <v>8</v>
      </c>
      <c r="G12">
        <f t="shared" si="7"/>
        <v>8</v>
      </c>
      <c r="H12">
        <f t="shared" si="7"/>
        <v>8</v>
      </c>
      <c r="I12">
        <f t="shared" si="7"/>
        <v>8</v>
      </c>
      <c r="J12">
        <f t="shared" si="7"/>
        <v>8</v>
      </c>
      <c r="K12">
        <f t="shared" si="7"/>
        <v>8</v>
      </c>
      <c r="L12">
        <f t="shared" si="7"/>
        <v>8</v>
      </c>
      <c r="M12">
        <f t="shared" si="7"/>
        <v>8</v>
      </c>
    </row>
    <row r="13" spans="1:27" ht="15.6">
      <c r="A13" s="1" t="s">
        <v>34</v>
      </c>
      <c r="B13">
        <f>B14-B15+B17</f>
        <v>2.25</v>
      </c>
      <c r="C13">
        <f t="shared" ref="C13:M13" si="8">C14-C15+C17</f>
        <v>2.25</v>
      </c>
      <c r="D13">
        <f t="shared" si="8"/>
        <v>2.25</v>
      </c>
      <c r="E13">
        <f t="shared" si="8"/>
        <v>2.25</v>
      </c>
      <c r="F13">
        <f t="shared" si="8"/>
        <v>2.25</v>
      </c>
      <c r="G13">
        <f t="shared" si="8"/>
        <v>2.25</v>
      </c>
      <c r="H13">
        <f t="shared" si="8"/>
        <v>2.25</v>
      </c>
      <c r="I13">
        <f t="shared" si="8"/>
        <v>2.25</v>
      </c>
      <c r="J13">
        <f t="shared" si="8"/>
        <v>2.25</v>
      </c>
      <c r="K13">
        <f t="shared" si="8"/>
        <v>2.25</v>
      </c>
      <c r="L13">
        <f t="shared" si="8"/>
        <v>2.25</v>
      </c>
      <c r="M13">
        <f t="shared" si="8"/>
        <v>2.25</v>
      </c>
    </row>
    <row r="14" spans="1:27" ht="15.6">
      <c r="A14" s="1" t="s">
        <v>33</v>
      </c>
      <c r="B14" s="6">
        <v>13.5</v>
      </c>
      <c r="C14">
        <f>$B$14</f>
        <v>13.5</v>
      </c>
      <c r="D14">
        <f t="shared" ref="D14:M14" si="9">$B$14</f>
        <v>13.5</v>
      </c>
      <c r="E14">
        <f t="shared" si="9"/>
        <v>13.5</v>
      </c>
      <c r="F14">
        <f t="shared" si="9"/>
        <v>13.5</v>
      </c>
      <c r="G14">
        <f t="shared" si="9"/>
        <v>13.5</v>
      </c>
      <c r="H14">
        <f t="shared" si="9"/>
        <v>13.5</v>
      </c>
      <c r="I14">
        <f t="shared" si="9"/>
        <v>13.5</v>
      </c>
      <c r="J14">
        <f t="shared" si="9"/>
        <v>13.5</v>
      </c>
      <c r="K14">
        <f t="shared" si="9"/>
        <v>13.5</v>
      </c>
      <c r="L14">
        <f t="shared" si="9"/>
        <v>13.5</v>
      </c>
      <c r="M14">
        <f t="shared" si="9"/>
        <v>13.5</v>
      </c>
    </row>
    <row r="15" spans="1:27" ht="15.6">
      <c r="A15" s="1" t="s">
        <v>32</v>
      </c>
      <c r="B15">
        <f>B14-2</f>
        <v>11.5</v>
      </c>
      <c r="C15">
        <f>$B$15</f>
        <v>11.5</v>
      </c>
      <c r="D15">
        <f t="shared" ref="D15:M15" si="10">$B$15</f>
        <v>11.5</v>
      </c>
      <c r="E15">
        <f t="shared" si="10"/>
        <v>11.5</v>
      </c>
      <c r="F15">
        <f t="shared" si="10"/>
        <v>11.5</v>
      </c>
      <c r="G15">
        <f t="shared" si="10"/>
        <v>11.5</v>
      </c>
      <c r="H15">
        <f t="shared" si="10"/>
        <v>11.5</v>
      </c>
      <c r="I15">
        <f t="shared" si="10"/>
        <v>11.5</v>
      </c>
      <c r="J15">
        <f t="shared" si="10"/>
        <v>11.5</v>
      </c>
      <c r="K15">
        <f t="shared" si="10"/>
        <v>11.5</v>
      </c>
      <c r="L15">
        <f t="shared" si="10"/>
        <v>11.5</v>
      </c>
      <c r="M15">
        <f t="shared" si="10"/>
        <v>11.5</v>
      </c>
    </row>
    <row r="16" spans="1:27" ht="15.6">
      <c r="A16" s="1" t="s">
        <v>31</v>
      </c>
      <c r="B16">
        <f>B17*0.33</f>
        <v>8.2500000000000004E-2</v>
      </c>
      <c r="C16">
        <f t="shared" ref="C16:M16" si="11">C17*0.33</f>
        <v>8.2500000000000004E-2</v>
      </c>
      <c r="D16">
        <f t="shared" si="11"/>
        <v>8.2500000000000004E-2</v>
      </c>
      <c r="E16">
        <f t="shared" si="11"/>
        <v>8.2500000000000004E-2</v>
      </c>
      <c r="F16">
        <f t="shared" si="11"/>
        <v>8.2500000000000004E-2</v>
      </c>
      <c r="G16">
        <f t="shared" si="11"/>
        <v>8.2500000000000004E-2</v>
      </c>
      <c r="H16">
        <f t="shared" si="11"/>
        <v>8.2500000000000004E-2</v>
      </c>
      <c r="I16">
        <f t="shared" si="11"/>
        <v>8.2500000000000004E-2</v>
      </c>
      <c r="J16">
        <f t="shared" si="11"/>
        <v>8.2500000000000004E-2</v>
      </c>
      <c r="K16">
        <f t="shared" si="11"/>
        <v>8.2500000000000004E-2</v>
      </c>
      <c r="L16">
        <f t="shared" si="11"/>
        <v>8.2500000000000004E-2</v>
      </c>
      <c r="M16">
        <f t="shared" si="11"/>
        <v>8.2500000000000004E-2</v>
      </c>
    </row>
    <row r="17" spans="1:13" ht="15.6">
      <c r="A17" s="1" t="s">
        <v>30</v>
      </c>
      <c r="B17">
        <f>B18*B19</f>
        <v>0.25</v>
      </c>
      <c r="C17">
        <f t="shared" ref="C17:M17" si="12">C18*C19</f>
        <v>0.25</v>
      </c>
      <c r="D17">
        <f t="shared" si="12"/>
        <v>0.25</v>
      </c>
      <c r="E17">
        <f t="shared" si="12"/>
        <v>0.25</v>
      </c>
      <c r="F17">
        <f t="shared" si="12"/>
        <v>0.25</v>
      </c>
      <c r="G17">
        <f t="shared" si="12"/>
        <v>0.25</v>
      </c>
      <c r="H17">
        <f t="shared" si="12"/>
        <v>0.25</v>
      </c>
      <c r="I17">
        <f t="shared" si="12"/>
        <v>0.25</v>
      </c>
      <c r="J17">
        <f t="shared" si="12"/>
        <v>0.25</v>
      </c>
      <c r="K17">
        <f t="shared" si="12"/>
        <v>0.25</v>
      </c>
      <c r="L17">
        <f t="shared" si="12"/>
        <v>0.25</v>
      </c>
      <c r="M17">
        <f t="shared" si="12"/>
        <v>0.25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4</v>
      </c>
      <c r="C19">
        <f t="shared" ref="C19:M19" si="14">C12/2</f>
        <v>4</v>
      </c>
      <c r="D19">
        <f t="shared" si="14"/>
        <v>4</v>
      </c>
      <c r="E19">
        <f t="shared" si="14"/>
        <v>4</v>
      </c>
      <c r="F19">
        <f t="shared" si="14"/>
        <v>4</v>
      </c>
      <c r="G19">
        <f t="shared" si="14"/>
        <v>4</v>
      </c>
      <c r="H19">
        <f t="shared" si="14"/>
        <v>4</v>
      </c>
      <c r="I19">
        <f t="shared" si="14"/>
        <v>4</v>
      </c>
      <c r="J19">
        <f t="shared" si="14"/>
        <v>4</v>
      </c>
      <c r="K19">
        <f t="shared" si="14"/>
        <v>4</v>
      </c>
      <c r="L19">
        <f t="shared" si="14"/>
        <v>4</v>
      </c>
      <c r="M19">
        <f t="shared" si="14"/>
        <v>4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51">
        <v>3.3768938804254055E-3</v>
      </c>
      <c r="C23" s="51">
        <v>3.3768938804254055E-3</v>
      </c>
      <c r="D23" s="51">
        <v>3.3768938804254055E-3</v>
      </c>
      <c r="E23" s="51">
        <v>3.3768938804254055E-3</v>
      </c>
      <c r="F23" s="51">
        <v>3.3768938804254055E-3</v>
      </c>
      <c r="G23" s="51">
        <v>3.3768938804254055E-3</v>
      </c>
      <c r="H23" s="51">
        <v>3.3768938804254055E-3</v>
      </c>
      <c r="I23" s="51">
        <v>3.3768938804254055E-3</v>
      </c>
      <c r="J23" s="51">
        <v>3.3768938804254055E-3</v>
      </c>
      <c r="K23" s="51">
        <v>3.3768938804254055E-3</v>
      </c>
      <c r="L23" s="51">
        <v>3.3768938804254055E-3</v>
      </c>
      <c r="M23" s="51">
        <v>3.3768938804254055E-3</v>
      </c>
    </row>
    <row r="24" spans="1:13" ht="15.6">
      <c r="A24" s="3" t="s">
        <v>54</v>
      </c>
      <c r="B24" s="51">
        <v>3.3768938804254055E-3</v>
      </c>
      <c r="C24" s="51">
        <v>3.3768938804254055E-3</v>
      </c>
      <c r="D24" s="51">
        <v>3.3768938804254055E-3</v>
      </c>
      <c r="E24" s="51">
        <v>3.3768938804254055E-3</v>
      </c>
      <c r="F24" s="51">
        <v>3.3768938804254055E-3</v>
      </c>
      <c r="G24" s="51">
        <v>3.3768938804254055E-3</v>
      </c>
      <c r="H24" s="51">
        <v>3.3768938804254055E-3</v>
      </c>
      <c r="I24" s="51">
        <v>3.3768938804254055E-3</v>
      </c>
      <c r="J24" s="51">
        <v>3.3768938804254055E-3</v>
      </c>
      <c r="K24" s="51">
        <v>3.3768938804254055E-3</v>
      </c>
      <c r="L24" s="51">
        <v>3.3768938804254055E-3</v>
      </c>
      <c r="M24" s="51">
        <v>3.3768938804254055E-3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51">
        <v>3.3768938804254055E-3</v>
      </c>
      <c r="C27" s="51">
        <v>3.3768938804254055E-3</v>
      </c>
      <c r="D27" s="51">
        <v>3.3768938804254055E-3</v>
      </c>
      <c r="E27" s="51">
        <v>3.3768938804254055E-3</v>
      </c>
      <c r="F27" s="51">
        <v>3.3768938804254055E-3</v>
      </c>
      <c r="G27" s="51">
        <v>3.3768938804254055E-3</v>
      </c>
      <c r="H27" s="51">
        <v>3.3768938804254055E-3</v>
      </c>
      <c r="I27" s="51">
        <v>3.3768938804254055E-3</v>
      </c>
      <c r="J27" s="51">
        <v>3.3768938804254055E-3</v>
      </c>
      <c r="K27" s="51">
        <v>3.3768938804254055E-3</v>
      </c>
      <c r="L27" s="51">
        <v>3.3768938804254055E-3</v>
      </c>
      <c r="M27" s="51">
        <v>3.3768938804254055E-3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62.1</v>
      </c>
      <c r="C33">
        <f>$B$33</f>
        <v>62.1</v>
      </c>
      <c r="D33">
        <f t="shared" ref="D33:M33" si="21">$B$33</f>
        <v>62.1</v>
      </c>
      <c r="E33">
        <f t="shared" si="21"/>
        <v>62.1</v>
      </c>
      <c r="F33">
        <f t="shared" si="21"/>
        <v>62.1</v>
      </c>
      <c r="G33">
        <f t="shared" si="21"/>
        <v>62.1</v>
      </c>
      <c r="H33">
        <f t="shared" si="21"/>
        <v>62.1</v>
      </c>
      <c r="I33">
        <f t="shared" si="21"/>
        <v>62.1</v>
      </c>
      <c r="J33">
        <f t="shared" si="21"/>
        <v>62.1</v>
      </c>
      <c r="K33">
        <f t="shared" si="21"/>
        <v>62.1</v>
      </c>
      <c r="L33">
        <f t="shared" si="21"/>
        <v>62.1</v>
      </c>
      <c r="M33">
        <f t="shared" si="21"/>
        <v>62.1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678.58401317539528</v>
      </c>
      <c r="C38">
        <f t="shared" ref="C38:M38" si="24">PI()*C12^2/4*C39</f>
        <v>678.58401317539528</v>
      </c>
      <c r="D38">
        <f t="shared" si="24"/>
        <v>678.58401317539528</v>
      </c>
      <c r="E38">
        <f t="shared" si="24"/>
        <v>678.58401317539528</v>
      </c>
      <c r="F38">
        <f t="shared" si="24"/>
        <v>678.58401317539528</v>
      </c>
      <c r="G38">
        <f t="shared" si="24"/>
        <v>678.58401317539528</v>
      </c>
      <c r="H38">
        <f t="shared" si="24"/>
        <v>678.58401317539528</v>
      </c>
      <c r="I38">
        <f t="shared" si="24"/>
        <v>678.58401317539528</v>
      </c>
      <c r="J38">
        <f t="shared" si="24"/>
        <v>678.58401317539528</v>
      </c>
      <c r="K38">
        <f t="shared" si="24"/>
        <v>678.58401317539528</v>
      </c>
      <c r="L38">
        <f t="shared" si="24"/>
        <v>678.58401317539528</v>
      </c>
      <c r="M38">
        <f t="shared" si="24"/>
        <v>678.58401317539528</v>
      </c>
    </row>
    <row r="39" spans="1:13" ht="15.6">
      <c r="A39" s="1" t="s">
        <v>12</v>
      </c>
      <c r="B39">
        <f>B14</f>
        <v>13.5</v>
      </c>
      <c r="C39">
        <f t="shared" ref="C39:M39" si="25">C14</f>
        <v>13.5</v>
      </c>
      <c r="D39">
        <f t="shared" si="25"/>
        <v>13.5</v>
      </c>
      <c r="E39">
        <f t="shared" si="25"/>
        <v>13.5</v>
      </c>
      <c r="F39">
        <f t="shared" si="25"/>
        <v>13.5</v>
      </c>
      <c r="G39">
        <f t="shared" si="25"/>
        <v>13.5</v>
      </c>
      <c r="H39">
        <f t="shared" si="25"/>
        <v>13.5</v>
      </c>
      <c r="I39">
        <f t="shared" si="25"/>
        <v>13.5</v>
      </c>
      <c r="J39">
        <f t="shared" si="25"/>
        <v>13.5</v>
      </c>
      <c r="K39">
        <f t="shared" si="25"/>
        <v>13.5</v>
      </c>
      <c r="L39">
        <f t="shared" si="25"/>
        <v>13.5</v>
      </c>
      <c r="M39">
        <f t="shared" si="25"/>
        <v>13.5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F64A-05DD-244D-A1E4-F7BDD975432E}">
  <sheetPr>
    <tabColor rgb="FFFFC000"/>
  </sheetPr>
  <dimension ref="A1:AA60"/>
  <sheetViews>
    <sheetView zoomScale="130" zoomScaleNormal="130" workbookViewId="0">
      <selection activeCell="B42" sqref="B42"/>
    </sheetView>
  </sheetViews>
  <sheetFormatPr defaultColWidth="8.77734375" defaultRowHeight="13.2"/>
  <cols>
    <col min="2" max="13" width="10.44140625" customWidth="1"/>
  </cols>
  <sheetData>
    <row r="1" spans="1:27">
      <c r="A1" s="1" t="s">
        <v>90</v>
      </c>
      <c r="B1">
        <v>1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9.6361516467589649E-3</v>
      </c>
      <c r="C5">
        <f t="shared" ref="C5:M5" si="0">C6+C7</f>
        <v>1.1681472534976468E-2</v>
      </c>
      <c r="D5">
        <f t="shared" si="0"/>
        <v>1.5129896622748223E-2</v>
      </c>
      <c r="E5">
        <f t="shared" si="0"/>
        <v>1.7765193950360084E-2</v>
      </c>
      <c r="F5">
        <f t="shared" si="0"/>
        <v>2.0558302877633265E-2</v>
      </c>
      <c r="G5">
        <f t="shared" si="0"/>
        <v>2.0668932822234844E-2</v>
      </c>
      <c r="H5">
        <f t="shared" si="0"/>
        <v>2.3183264433250445E-2</v>
      </c>
      <c r="I5">
        <f t="shared" si="0"/>
        <v>2.0721576299772792E-2</v>
      </c>
      <c r="J5">
        <f t="shared" si="0"/>
        <v>1.7452603830193432E-2</v>
      </c>
      <c r="K5">
        <f t="shared" si="0"/>
        <v>1.3845692737945989E-2</v>
      </c>
      <c r="L5">
        <f t="shared" si="0"/>
        <v>1.0489384595396568E-2</v>
      </c>
      <c r="M5">
        <f t="shared" si="0"/>
        <v>9.4215453068416562E-3</v>
      </c>
      <c r="N5" s="44">
        <f>SUM(B5:M5)</f>
        <v>0.19055401765811272</v>
      </c>
    </row>
    <row r="6" spans="1:27" ht="15.6">
      <c r="A6" s="1" t="s">
        <v>41</v>
      </c>
      <c r="B6">
        <f>B4*B8*B9*B10*B11</f>
        <v>4.4016465845644675E-3</v>
      </c>
      <c r="C6">
        <f t="shared" ref="C6:M6" si="1">C4*C8*C9*C10*C11</f>
        <v>6.4469674727819695E-3</v>
      </c>
      <c r="D6">
        <f t="shared" si="1"/>
        <v>9.8953915605537266E-3</v>
      </c>
      <c r="E6">
        <f t="shared" si="1"/>
        <v>1.2530688888165588E-2</v>
      </c>
      <c r="F6">
        <f t="shared" si="1"/>
        <v>1.532379781543877E-2</v>
      </c>
      <c r="G6">
        <f t="shared" si="1"/>
        <v>1.5434427760040347E-2</v>
      </c>
      <c r="H6">
        <f t="shared" si="1"/>
        <v>1.7948759371055945E-2</v>
      </c>
      <c r="I6">
        <f t="shared" si="1"/>
        <v>1.5487071237578294E-2</v>
      </c>
      <c r="J6">
        <f t="shared" si="1"/>
        <v>1.2218098767998932E-2</v>
      </c>
      <c r="K6">
        <f t="shared" si="1"/>
        <v>8.6111876757514905E-3</v>
      </c>
      <c r="L6">
        <f t="shared" si="1"/>
        <v>5.2548795332020715E-3</v>
      </c>
      <c r="M6">
        <f t="shared" si="1"/>
        <v>4.1870402446471597E-3</v>
      </c>
    </row>
    <row r="7" spans="1:27" ht="15.6">
      <c r="A7" s="1" t="s">
        <v>40</v>
      </c>
      <c r="B7">
        <f>0.001/5.614*B34*B21*B37/12*B38*B35*B36*B9</f>
        <v>5.2345050621944974E-3</v>
      </c>
      <c r="C7">
        <f t="shared" ref="C7:M7" si="2">0.001/5.614*C34*C21*C37/12*C38*C35*C36*C9</f>
        <v>5.2345050621944974E-3</v>
      </c>
      <c r="D7">
        <f t="shared" si="2"/>
        <v>5.2345050621944965E-3</v>
      </c>
      <c r="E7">
        <f t="shared" si="2"/>
        <v>5.2345050621944956E-3</v>
      </c>
      <c r="F7">
        <f t="shared" si="2"/>
        <v>5.2345050621944965E-3</v>
      </c>
      <c r="G7">
        <f t="shared" si="2"/>
        <v>5.2345050621944974E-3</v>
      </c>
      <c r="H7">
        <f t="shared" si="2"/>
        <v>5.2345050621944982E-3</v>
      </c>
      <c r="I7">
        <f t="shared" si="2"/>
        <v>5.2345050621944982E-3</v>
      </c>
      <c r="J7">
        <f t="shared" si="2"/>
        <v>5.2345050621944991E-3</v>
      </c>
      <c r="K7">
        <f t="shared" si="2"/>
        <v>5.2345050621944974E-3</v>
      </c>
      <c r="L7">
        <f t="shared" si="2"/>
        <v>5.2345050621944965E-3</v>
      </c>
      <c r="M7">
        <f t="shared" si="2"/>
        <v>5.2345050621944956E-3</v>
      </c>
    </row>
    <row r="8" spans="1:27" ht="15.6">
      <c r="A8" s="1" t="s">
        <v>39</v>
      </c>
      <c r="B8">
        <f>B12^2/4*PI()*B13</f>
        <v>113.09733552923255</v>
      </c>
      <c r="C8">
        <f t="shared" ref="C8:M8" si="3">C12^2/4*PI()*C13</f>
        <v>113.09733552923255</v>
      </c>
      <c r="D8">
        <f t="shared" si="3"/>
        <v>113.09733552923255</v>
      </c>
      <c r="E8">
        <f t="shared" si="3"/>
        <v>113.09733552923255</v>
      </c>
      <c r="F8">
        <f t="shared" si="3"/>
        <v>113.09733552923255</v>
      </c>
      <c r="G8">
        <f t="shared" si="3"/>
        <v>113.09733552923255</v>
      </c>
      <c r="H8">
        <f t="shared" si="3"/>
        <v>113.09733552923255</v>
      </c>
      <c r="I8">
        <f t="shared" si="3"/>
        <v>113.09733552923255</v>
      </c>
      <c r="J8">
        <f t="shared" si="3"/>
        <v>113.09733552923255</v>
      </c>
      <c r="K8">
        <f t="shared" si="3"/>
        <v>113.09733552923255</v>
      </c>
      <c r="L8">
        <f t="shared" si="3"/>
        <v>113.09733552923255</v>
      </c>
      <c r="M8">
        <f t="shared" si="3"/>
        <v>113.09733552923255</v>
      </c>
    </row>
    <row r="9" spans="1:27" ht="15.6">
      <c r="A9" s="1" t="s">
        <v>38</v>
      </c>
      <c r="B9">
        <f>B33*B27/(B34*B21)</f>
        <v>3.9809773758061344E-5</v>
      </c>
      <c r="C9">
        <f t="shared" ref="C9:M9" si="4">C33*C27/(C34*C21)</f>
        <v>3.9651547312282094E-5</v>
      </c>
      <c r="D9">
        <f t="shared" si="4"/>
        <v>3.9261429766903477E-5</v>
      </c>
      <c r="E9">
        <f t="shared" si="4"/>
        <v>3.8992883735666103E-5</v>
      </c>
      <c r="F9">
        <f t="shared" si="4"/>
        <v>3.8503779636318687E-5</v>
      </c>
      <c r="G9">
        <f t="shared" si="4"/>
        <v>3.8099405399160485E-5</v>
      </c>
      <c r="H9">
        <f t="shared" si="4"/>
        <v>3.7703436522185079E-5</v>
      </c>
      <c r="I9">
        <f t="shared" si="4"/>
        <v>3.7703436522185079E-5</v>
      </c>
      <c r="J9">
        <f t="shared" si="4"/>
        <v>3.8063064875124659E-5</v>
      </c>
      <c r="K9">
        <f t="shared" si="4"/>
        <v>3.8765608330173587E-5</v>
      </c>
      <c r="L9">
        <f t="shared" si="4"/>
        <v>3.9416551970644698E-5</v>
      </c>
      <c r="M9">
        <f t="shared" si="4"/>
        <v>3.9889361470492492E-5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0.99958901191853511</v>
      </c>
      <c r="C11">
        <f t="shared" ref="C11:M11" si="6">1/(1+0.053*C27*C13)</f>
        <v>0.99958901191853511</v>
      </c>
      <c r="D11">
        <f t="shared" si="6"/>
        <v>0.99958901191853511</v>
      </c>
      <c r="E11">
        <f t="shared" si="6"/>
        <v>0.99958901191853511</v>
      </c>
      <c r="F11">
        <f t="shared" si="6"/>
        <v>0.99958901191853511</v>
      </c>
      <c r="G11">
        <f t="shared" si="6"/>
        <v>0.99958901191853511</v>
      </c>
      <c r="H11">
        <f t="shared" si="6"/>
        <v>0.99958901191853511</v>
      </c>
      <c r="I11">
        <f t="shared" si="6"/>
        <v>0.99958901191853511</v>
      </c>
      <c r="J11">
        <f t="shared" si="6"/>
        <v>0.99958901191853511</v>
      </c>
      <c r="K11">
        <f t="shared" si="6"/>
        <v>0.99958901191853511</v>
      </c>
      <c r="L11">
        <f t="shared" si="6"/>
        <v>0.99958901191853511</v>
      </c>
      <c r="M11">
        <f t="shared" si="6"/>
        <v>0.99958901191853511</v>
      </c>
    </row>
    <row r="12" spans="1:27">
      <c r="A12" s="1" t="s">
        <v>35</v>
      </c>
      <c r="B12" s="6">
        <v>8</v>
      </c>
      <c r="C12">
        <f>$B$12</f>
        <v>8</v>
      </c>
      <c r="D12">
        <f t="shared" ref="D12:M12" si="7">$B$12</f>
        <v>8</v>
      </c>
      <c r="E12">
        <f t="shared" si="7"/>
        <v>8</v>
      </c>
      <c r="F12">
        <f t="shared" si="7"/>
        <v>8</v>
      </c>
      <c r="G12">
        <f t="shared" si="7"/>
        <v>8</v>
      </c>
      <c r="H12">
        <f t="shared" si="7"/>
        <v>8</v>
      </c>
      <c r="I12">
        <f t="shared" si="7"/>
        <v>8</v>
      </c>
      <c r="J12">
        <f t="shared" si="7"/>
        <v>8</v>
      </c>
      <c r="K12">
        <f t="shared" si="7"/>
        <v>8</v>
      </c>
      <c r="L12">
        <f t="shared" si="7"/>
        <v>8</v>
      </c>
      <c r="M12">
        <f t="shared" si="7"/>
        <v>8</v>
      </c>
    </row>
    <row r="13" spans="1:27" ht="15.6">
      <c r="A13" s="1" t="s">
        <v>34</v>
      </c>
      <c r="B13">
        <f>B14-B15+B17</f>
        <v>2.25</v>
      </c>
      <c r="C13">
        <f t="shared" ref="C13:M13" si="8">C14-C15+C17</f>
        <v>2.25</v>
      </c>
      <c r="D13">
        <f t="shared" si="8"/>
        <v>2.25</v>
      </c>
      <c r="E13">
        <f t="shared" si="8"/>
        <v>2.25</v>
      </c>
      <c r="F13">
        <f t="shared" si="8"/>
        <v>2.25</v>
      </c>
      <c r="G13">
        <f t="shared" si="8"/>
        <v>2.25</v>
      </c>
      <c r="H13">
        <f t="shared" si="8"/>
        <v>2.25</v>
      </c>
      <c r="I13">
        <f t="shared" si="8"/>
        <v>2.25</v>
      </c>
      <c r="J13">
        <f t="shared" si="8"/>
        <v>2.25</v>
      </c>
      <c r="K13">
        <f t="shared" si="8"/>
        <v>2.25</v>
      </c>
      <c r="L13">
        <f t="shared" si="8"/>
        <v>2.25</v>
      </c>
      <c r="M13">
        <f t="shared" si="8"/>
        <v>2.25</v>
      </c>
    </row>
    <row r="14" spans="1:27" ht="15.6">
      <c r="A14" s="1" t="s">
        <v>33</v>
      </c>
      <c r="B14" s="6">
        <v>13.5</v>
      </c>
      <c r="C14">
        <f>$B$14</f>
        <v>13.5</v>
      </c>
      <c r="D14">
        <f t="shared" ref="D14:M14" si="9">$B$14</f>
        <v>13.5</v>
      </c>
      <c r="E14">
        <f t="shared" si="9"/>
        <v>13.5</v>
      </c>
      <c r="F14">
        <f t="shared" si="9"/>
        <v>13.5</v>
      </c>
      <c r="G14">
        <f t="shared" si="9"/>
        <v>13.5</v>
      </c>
      <c r="H14">
        <f t="shared" si="9"/>
        <v>13.5</v>
      </c>
      <c r="I14">
        <f t="shared" si="9"/>
        <v>13.5</v>
      </c>
      <c r="J14">
        <f t="shared" si="9"/>
        <v>13.5</v>
      </c>
      <c r="K14">
        <f t="shared" si="9"/>
        <v>13.5</v>
      </c>
      <c r="L14">
        <f t="shared" si="9"/>
        <v>13.5</v>
      </c>
      <c r="M14">
        <f t="shared" si="9"/>
        <v>13.5</v>
      </c>
    </row>
    <row r="15" spans="1:27" ht="15.6">
      <c r="A15" s="1" t="s">
        <v>32</v>
      </c>
      <c r="B15">
        <f>B14-2</f>
        <v>11.5</v>
      </c>
      <c r="C15">
        <f>$B$15</f>
        <v>11.5</v>
      </c>
      <c r="D15">
        <f t="shared" ref="D15:M15" si="10">$B$15</f>
        <v>11.5</v>
      </c>
      <c r="E15">
        <f t="shared" si="10"/>
        <v>11.5</v>
      </c>
      <c r="F15">
        <f t="shared" si="10"/>
        <v>11.5</v>
      </c>
      <c r="G15">
        <f t="shared" si="10"/>
        <v>11.5</v>
      </c>
      <c r="H15">
        <f t="shared" si="10"/>
        <v>11.5</v>
      </c>
      <c r="I15">
        <f t="shared" si="10"/>
        <v>11.5</v>
      </c>
      <c r="J15">
        <f t="shared" si="10"/>
        <v>11.5</v>
      </c>
      <c r="K15">
        <f t="shared" si="10"/>
        <v>11.5</v>
      </c>
      <c r="L15">
        <f t="shared" si="10"/>
        <v>11.5</v>
      </c>
      <c r="M15">
        <f t="shared" si="10"/>
        <v>11.5</v>
      </c>
    </row>
    <row r="16" spans="1:27" ht="15.6">
      <c r="A16" s="1" t="s">
        <v>31</v>
      </c>
      <c r="B16">
        <f>B17*0.33</f>
        <v>8.2500000000000004E-2</v>
      </c>
      <c r="C16">
        <f t="shared" ref="C16:M16" si="11">C17*0.33</f>
        <v>8.2500000000000004E-2</v>
      </c>
      <c r="D16">
        <f t="shared" si="11"/>
        <v>8.2500000000000004E-2</v>
      </c>
      <c r="E16">
        <f t="shared" si="11"/>
        <v>8.2500000000000004E-2</v>
      </c>
      <c r="F16">
        <f t="shared" si="11"/>
        <v>8.2500000000000004E-2</v>
      </c>
      <c r="G16">
        <f t="shared" si="11"/>
        <v>8.2500000000000004E-2</v>
      </c>
      <c r="H16">
        <f t="shared" si="11"/>
        <v>8.2500000000000004E-2</v>
      </c>
      <c r="I16">
        <f t="shared" si="11"/>
        <v>8.2500000000000004E-2</v>
      </c>
      <c r="J16">
        <f t="shared" si="11"/>
        <v>8.2500000000000004E-2</v>
      </c>
      <c r="K16">
        <f t="shared" si="11"/>
        <v>8.2500000000000004E-2</v>
      </c>
      <c r="L16">
        <f t="shared" si="11"/>
        <v>8.2500000000000004E-2</v>
      </c>
      <c r="M16">
        <f t="shared" si="11"/>
        <v>8.2500000000000004E-2</v>
      </c>
    </row>
    <row r="17" spans="1:13" ht="15.6">
      <c r="A17" s="1" t="s">
        <v>30</v>
      </c>
      <c r="B17">
        <f>B18*B19</f>
        <v>0.25</v>
      </c>
      <c r="C17">
        <f t="shared" ref="C17:M17" si="12">C18*C19</f>
        <v>0.25</v>
      </c>
      <c r="D17">
        <f t="shared" si="12"/>
        <v>0.25</v>
      </c>
      <c r="E17">
        <f t="shared" si="12"/>
        <v>0.25</v>
      </c>
      <c r="F17">
        <f t="shared" si="12"/>
        <v>0.25</v>
      </c>
      <c r="G17">
        <f t="shared" si="12"/>
        <v>0.25</v>
      </c>
      <c r="H17">
        <f t="shared" si="12"/>
        <v>0.25</v>
      </c>
      <c r="I17">
        <f t="shared" si="12"/>
        <v>0.25</v>
      </c>
      <c r="J17">
        <f t="shared" si="12"/>
        <v>0.25</v>
      </c>
      <c r="K17">
        <f t="shared" si="12"/>
        <v>0.25</v>
      </c>
      <c r="L17">
        <f t="shared" si="12"/>
        <v>0.25</v>
      </c>
      <c r="M17">
        <f t="shared" si="12"/>
        <v>0.25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4</v>
      </c>
      <c r="C19">
        <f t="shared" ref="C19:M19" si="14">C12/2</f>
        <v>4</v>
      </c>
      <c r="D19">
        <f t="shared" si="14"/>
        <v>4</v>
      </c>
      <c r="E19">
        <f t="shared" si="14"/>
        <v>4</v>
      </c>
      <c r="F19">
        <f t="shared" si="14"/>
        <v>4</v>
      </c>
      <c r="G19">
        <f t="shared" si="14"/>
        <v>4</v>
      </c>
      <c r="H19">
        <f t="shared" si="14"/>
        <v>4</v>
      </c>
      <c r="I19">
        <f t="shared" si="14"/>
        <v>4</v>
      </c>
      <c r="J19">
        <f t="shared" si="14"/>
        <v>4</v>
      </c>
      <c r="K19">
        <f t="shared" si="14"/>
        <v>4</v>
      </c>
      <c r="L19">
        <f t="shared" si="14"/>
        <v>4</v>
      </c>
      <c r="M19">
        <f t="shared" si="14"/>
        <v>4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51">
        <v>3.4478579632450154E-3</v>
      </c>
      <c r="C23" s="51">
        <v>3.4478579632450154E-3</v>
      </c>
      <c r="D23" s="51">
        <v>3.4478579632450154E-3</v>
      </c>
      <c r="E23" s="51">
        <v>3.4478579632450154E-3</v>
      </c>
      <c r="F23" s="51">
        <v>3.4478579632450154E-3</v>
      </c>
      <c r="G23" s="51">
        <v>3.4478579632450154E-3</v>
      </c>
      <c r="H23" s="51">
        <v>3.4478579632450154E-3</v>
      </c>
      <c r="I23" s="51">
        <v>3.4478579632450154E-3</v>
      </c>
      <c r="J23" s="51">
        <v>3.4478579632450154E-3</v>
      </c>
      <c r="K23" s="51">
        <v>3.4478579632450154E-3</v>
      </c>
      <c r="L23" s="51">
        <v>3.4478579632450154E-3</v>
      </c>
      <c r="M23" s="51">
        <v>3.4478579632450154E-3</v>
      </c>
    </row>
    <row r="24" spans="1:13" ht="15.6">
      <c r="A24" s="3" t="s">
        <v>54</v>
      </c>
      <c r="B24" s="51">
        <v>3.4478579632450154E-3</v>
      </c>
      <c r="C24" s="51">
        <v>3.4478579632450154E-3</v>
      </c>
      <c r="D24" s="51">
        <v>3.4478579632450154E-3</v>
      </c>
      <c r="E24" s="51">
        <v>3.4478579632450154E-3</v>
      </c>
      <c r="F24" s="51">
        <v>3.4478579632450154E-3</v>
      </c>
      <c r="G24" s="51">
        <v>3.4478579632450154E-3</v>
      </c>
      <c r="H24" s="51">
        <v>3.4478579632450154E-3</v>
      </c>
      <c r="I24" s="51">
        <v>3.4478579632450154E-3</v>
      </c>
      <c r="J24" s="51">
        <v>3.4478579632450154E-3</v>
      </c>
      <c r="K24" s="51">
        <v>3.4478579632450154E-3</v>
      </c>
      <c r="L24" s="51">
        <v>3.4478579632450154E-3</v>
      </c>
      <c r="M24" s="51">
        <v>3.4478579632450154E-3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51">
        <v>3.4478579632450154E-3</v>
      </c>
      <c r="C27" s="51">
        <v>3.4478579632450154E-3</v>
      </c>
      <c r="D27" s="51">
        <v>3.4478579632450154E-3</v>
      </c>
      <c r="E27" s="51">
        <v>3.4478579632450154E-3</v>
      </c>
      <c r="F27" s="51">
        <v>3.4478579632450154E-3</v>
      </c>
      <c r="G27" s="51">
        <v>3.4478579632450154E-3</v>
      </c>
      <c r="H27" s="51">
        <v>3.4478579632450154E-3</v>
      </c>
      <c r="I27" s="51">
        <v>3.4478579632450154E-3</v>
      </c>
      <c r="J27" s="51">
        <v>3.4478579632450154E-3</v>
      </c>
      <c r="K27" s="51">
        <v>3.4478579632450154E-3</v>
      </c>
      <c r="L27" s="51">
        <v>3.4478579632450154E-3</v>
      </c>
      <c r="M27" s="51">
        <v>3.4478579632450154E-3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62.1</v>
      </c>
      <c r="C33">
        <f>$B$33</f>
        <v>62.1</v>
      </c>
      <c r="D33">
        <f t="shared" ref="D33:M33" si="21">$B$33</f>
        <v>62.1</v>
      </c>
      <c r="E33">
        <f t="shared" si="21"/>
        <v>62.1</v>
      </c>
      <c r="F33">
        <f t="shared" si="21"/>
        <v>62.1</v>
      </c>
      <c r="G33">
        <f t="shared" si="21"/>
        <v>62.1</v>
      </c>
      <c r="H33">
        <f t="shared" si="21"/>
        <v>62.1</v>
      </c>
      <c r="I33">
        <f t="shared" si="21"/>
        <v>62.1</v>
      </c>
      <c r="J33">
        <f t="shared" si="21"/>
        <v>62.1</v>
      </c>
      <c r="K33">
        <f t="shared" si="21"/>
        <v>62.1</v>
      </c>
      <c r="L33">
        <f t="shared" si="21"/>
        <v>62.1</v>
      </c>
      <c r="M33">
        <f t="shared" si="21"/>
        <v>62.1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678.58401317539528</v>
      </c>
      <c r="C38">
        <f t="shared" ref="C38:M38" si="24">PI()*C12^2/4*C39</f>
        <v>678.58401317539528</v>
      </c>
      <c r="D38">
        <f t="shared" si="24"/>
        <v>678.58401317539528</v>
      </c>
      <c r="E38">
        <f t="shared" si="24"/>
        <v>678.58401317539528</v>
      </c>
      <c r="F38">
        <f t="shared" si="24"/>
        <v>678.58401317539528</v>
      </c>
      <c r="G38">
        <f t="shared" si="24"/>
        <v>678.58401317539528</v>
      </c>
      <c r="H38">
        <f t="shared" si="24"/>
        <v>678.58401317539528</v>
      </c>
      <c r="I38">
        <f t="shared" si="24"/>
        <v>678.58401317539528</v>
      </c>
      <c r="J38">
        <f t="shared" si="24"/>
        <v>678.58401317539528</v>
      </c>
      <c r="K38">
        <f t="shared" si="24"/>
        <v>678.58401317539528</v>
      </c>
      <c r="L38">
        <f t="shared" si="24"/>
        <v>678.58401317539528</v>
      </c>
      <c r="M38">
        <f t="shared" si="24"/>
        <v>678.58401317539528</v>
      </c>
    </row>
    <row r="39" spans="1:13" ht="15.6">
      <c r="A39" s="1" t="s">
        <v>12</v>
      </c>
      <c r="B39">
        <f>B14</f>
        <v>13.5</v>
      </c>
      <c r="C39">
        <f t="shared" ref="C39:M39" si="25">C14</f>
        <v>13.5</v>
      </c>
      <c r="D39">
        <f t="shared" si="25"/>
        <v>13.5</v>
      </c>
      <c r="E39">
        <f t="shared" si="25"/>
        <v>13.5</v>
      </c>
      <c r="F39">
        <f t="shared" si="25"/>
        <v>13.5</v>
      </c>
      <c r="G39">
        <f t="shared" si="25"/>
        <v>13.5</v>
      </c>
      <c r="H39">
        <f t="shared" si="25"/>
        <v>13.5</v>
      </c>
      <c r="I39">
        <f t="shared" si="25"/>
        <v>13.5</v>
      </c>
      <c r="J39">
        <f t="shared" si="25"/>
        <v>13.5</v>
      </c>
      <c r="K39">
        <f t="shared" si="25"/>
        <v>13.5</v>
      </c>
      <c r="L39">
        <f t="shared" si="25"/>
        <v>13.5</v>
      </c>
      <c r="M39">
        <f t="shared" si="25"/>
        <v>13.5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E38E-A2E6-194F-9E5C-9991C65C187A}">
  <sheetPr>
    <tabColor rgb="FFFFC000"/>
  </sheetPr>
  <dimension ref="A1:AA60"/>
  <sheetViews>
    <sheetView zoomScale="130" zoomScaleNormal="130" workbookViewId="0">
      <selection activeCell="F44" sqref="F44"/>
    </sheetView>
  </sheetViews>
  <sheetFormatPr defaultColWidth="8.77734375" defaultRowHeight="13.2"/>
  <cols>
    <col min="2" max="13" width="10.44140625" customWidth="1"/>
  </cols>
  <sheetData>
    <row r="1" spans="1:27">
      <c r="A1" s="1" t="s">
        <v>90</v>
      </c>
      <c r="B1">
        <v>2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9.6361516467589649E-3</v>
      </c>
      <c r="C5">
        <f t="shared" ref="C5:M5" si="0">C6+C7</f>
        <v>1.1681472534976468E-2</v>
      </c>
      <c r="D5">
        <f t="shared" si="0"/>
        <v>1.5129896622748223E-2</v>
      </c>
      <c r="E5">
        <f t="shared" si="0"/>
        <v>1.7765193950360084E-2</v>
      </c>
      <c r="F5">
        <f t="shared" si="0"/>
        <v>2.0558302877633265E-2</v>
      </c>
      <c r="G5">
        <f t="shared" si="0"/>
        <v>2.0668932822234844E-2</v>
      </c>
      <c r="H5">
        <f t="shared" si="0"/>
        <v>2.3183264433250445E-2</v>
      </c>
      <c r="I5">
        <f t="shared" si="0"/>
        <v>2.0721576299772792E-2</v>
      </c>
      <c r="J5">
        <f t="shared" si="0"/>
        <v>1.7452603830193432E-2</v>
      </c>
      <c r="K5">
        <f t="shared" si="0"/>
        <v>1.3845692737945989E-2</v>
      </c>
      <c r="L5">
        <f t="shared" si="0"/>
        <v>1.0489384595396568E-2</v>
      </c>
      <c r="M5">
        <f t="shared" si="0"/>
        <v>9.4215453068416562E-3</v>
      </c>
      <c r="N5" s="44">
        <f>SUM(B5:M5)</f>
        <v>0.19055401765811272</v>
      </c>
    </row>
    <row r="6" spans="1:27" ht="15.6">
      <c r="A6" s="1" t="s">
        <v>41</v>
      </c>
      <c r="B6">
        <f>B4*B8*B9*B10*B11</f>
        <v>4.4016465845644675E-3</v>
      </c>
      <c r="C6">
        <f t="shared" ref="C6:M6" si="1">C4*C8*C9*C10*C11</f>
        <v>6.4469674727819695E-3</v>
      </c>
      <c r="D6">
        <f t="shared" si="1"/>
        <v>9.8953915605537266E-3</v>
      </c>
      <c r="E6">
        <f t="shared" si="1"/>
        <v>1.2530688888165588E-2</v>
      </c>
      <c r="F6">
        <f t="shared" si="1"/>
        <v>1.532379781543877E-2</v>
      </c>
      <c r="G6">
        <f t="shared" si="1"/>
        <v>1.5434427760040347E-2</v>
      </c>
      <c r="H6">
        <f t="shared" si="1"/>
        <v>1.7948759371055945E-2</v>
      </c>
      <c r="I6">
        <f t="shared" si="1"/>
        <v>1.5487071237578294E-2</v>
      </c>
      <c r="J6">
        <f t="shared" si="1"/>
        <v>1.2218098767998932E-2</v>
      </c>
      <c r="K6">
        <f t="shared" si="1"/>
        <v>8.6111876757514905E-3</v>
      </c>
      <c r="L6">
        <f t="shared" si="1"/>
        <v>5.2548795332020715E-3</v>
      </c>
      <c r="M6">
        <f t="shared" si="1"/>
        <v>4.1870402446471597E-3</v>
      </c>
    </row>
    <row r="7" spans="1:27" ht="15.6">
      <c r="A7" s="1" t="s">
        <v>40</v>
      </c>
      <c r="B7">
        <f>0.001/5.614*B34*B21*B37/12*B38*B35*B36*B9</f>
        <v>5.2345050621944974E-3</v>
      </c>
      <c r="C7">
        <f t="shared" ref="C7:M7" si="2">0.001/5.614*C34*C21*C37/12*C38*C35*C36*C9</f>
        <v>5.2345050621944974E-3</v>
      </c>
      <c r="D7">
        <f t="shared" si="2"/>
        <v>5.2345050621944965E-3</v>
      </c>
      <c r="E7">
        <f t="shared" si="2"/>
        <v>5.2345050621944956E-3</v>
      </c>
      <c r="F7">
        <f t="shared" si="2"/>
        <v>5.2345050621944965E-3</v>
      </c>
      <c r="G7">
        <f t="shared" si="2"/>
        <v>5.2345050621944974E-3</v>
      </c>
      <c r="H7">
        <f t="shared" si="2"/>
        <v>5.2345050621944982E-3</v>
      </c>
      <c r="I7">
        <f t="shared" si="2"/>
        <v>5.2345050621944982E-3</v>
      </c>
      <c r="J7">
        <f t="shared" si="2"/>
        <v>5.2345050621944991E-3</v>
      </c>
      <c r="K7">
        <f t="shared" si="2"/>
        <v>5.2345050621944974E-3</v>
      </c>
      <c r="L7">
        <f t="shared" si="2"/>
        <v>5.2345050621944965E-3</v>
      </c>
      <c r="M7">
        <f t="shared" si="2"/>
        <v>5.2345050621944956E-3</v>
      </c>
    </row>
    <row r="8" spans="1:27" ht="15.6">
      <c r="A8" s="1" t="s">
        <v>39</v>
      </c>
      <c r="B8">
        <f>B12^2/4*PI()*B13</f>
        <v>113.09733552923255</v>
      </c>
      <c r="C8">
        <f t="shared" ref="C8:M8" si="3">C12^2/4*PI()*C13</f>
        <v>113.09733552923255</v>
      </c>
      <c r="D8">
        <f t="shared" si="3"/>
        <v>113.09733552923255</v>
      </c>
      <c r="E8">
        <f t="shared" si="3"/>
        <v>113.09733552923255</v>
      </c>
      <c r="F8">
        <f t="shared" si="3"/>
        <v>113.09733552923255</v>
      </c>
      <c r="G8">
        <f t="shared" si="3"/>
        <v>113.09733552923255</v>
      </c>
      <c r="H8">
        <f t="shared" si="3"/>
        <v>113.09733552923255</v>
      </c>
      <c r="I8">
        <f t="shared" si="3"/>
        <v>113.09733552923255</v>
      </c>
      <c r="J8">
        <f t="shared" si="3"/>
        <v>113.09733552923255</v>
      </c>
      <c r="K8">
        <f t="shared" si="3"/>
        <v>113.09733552923255</v>
      </c>
      <c r="L8">
        <f t="shared" si="3"/>
        <v>113.09733552923255</v>
      </c>
      <c r="M8">
        <f t="shared" si="3"/>
        <v>113.09733552923255</v>
      </c>
    </row>
    <row r="9" spans="1:27" ht="15.6">
      <c r="A9" s="1" t="s">
        <v>38</v>
      </c>
      <c r="B9">
        <f>B33*B27/(B34*B21)</f>
        <v>3.9809773758061344E-5</v>
      </c>
      <c r="C9">
        <f t="shared" ref="C9:M9" si="4">C33*C27/(C34*C21)</f>
        <v>3.9651547312282094E-5</v>
      </c>
      <c r="D9">
        <f t="shared" si="4"/>
        <v>3.9261429766903477E-5</v>
      </c>
      <c r="E9">
        <f t="shared" si="4"/>
        <v>3.8992883735666103E-5</v>
      </c>
      <c r="F9">
        <f t="shared" si="4"/>
        <v>3.8503779636318687E-5</v>
      </c>
      <c r="G9">
        <f t="shared" si="4"/>
        <v>3.8099405399160485E-5</v>
      </c>
      <c r="H9">
        <f t="shared" si="4"/>
        <v>3.7703436522185079E-5</v>
      </c>
      <c r="I9">
        <f t="shared" si="4"/>
        <v>3.7703436522185079E-5</v>
      </c>
      <c r="J9">
        <f t="shared" si="4"/>
        <v>3.8063064875124659E-5</v>
      </c>
      <c r="K9">
        <f t="shared" si="4"/>
        <v>3.8765608330173587E-5</v>
      </c>
      <c r="L9">
        <f t="shared" si="4"/>
        <v>3.9416551970644698E-5</v>
      </c>
      <c r="M9">
        <f t="shared" si="4"/>
        <v>3.9889361470492492E-5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0.99958901191853511</v>
      </c>
      <c r="C11">
        <f t="shared" ref="C11:M11" si="6">1/(1+0.053*C27*C13)</f>
        <v>0.99958901191853511</v>
      </c>
      <c r="D11">
        <f t="shared" si="6"/>
        <v>0.99958901191853511</v>
      </c>
      <c r="E11">
        <f t="shared" si="6"/>
        <v>0.99958901191853511</v>
      </c>
      <c r="F11">
        <f t="shared" si="6"/>
        <v>0.99958901191853511</v>
      </c>
      <c r="G11">
        <f t="shared" si="6"/>
        <v>0.99958901191853511</v>
      </c>
      <c r="H11">
        <f t="shared" si="6"/>
        <v>0.99958901191853511</v>
      </c>
      <c r="I11">
        <f t="shared" si="6"/>
        <v>0.99958901191853511</v>
      </c>
      <c r="J11">
        <f t="shared" si="6"/>
        <v>0.99958901191853511</v>
      </c>
      <c r="K11">
        <f t="shared" si="6"/>
        <v>0.99958901191853511</v>
      </c>
      <c r="L11">
        <f t="shared" si="6"/>
        <v>0.99958901191853511</v>
      </c>
      <c r="M11">
        <f t="shared" si="6"/>
        <v>0.99958901191853511</v>
      </c>
    </row>
    <row r="12" spans="1:27">
      <c r="A12" s="1" t="s">
        <v>35</v>
      </c>
      <c r="B12" s="6">
        <v>8</v>
      </c>
      <c r="C12">
        <f>$B$12</f>
        <v>8</v>
      </c>
      <c r="D12">
        <f t="shared" ref="D12:M12" si="7">$B$12</f>
        <v>8</v>
      </c>
      <c r="E12">
        <f t="shared" si="7"/>
        <v>8</v>
      </c>
      <c r="F12">
        <f t="shared" si="7"/>
        <v>8</v>
      </c>
      <c r="G12">
        <f t="shared" si="7"/>
        <v>8</v>
      </c>
      <c r="H12">
        <f t="shared" si="7"/>
        <v>8</v>
      </c>
      <c r="I12">
        <f t="shared" si="7"/>
        <v>8</v>
      </c>
      <c r="J12">
        <f t="shared" si="7"/>
        <v>8</v>
      </c>
      <c r="K12">
        <f t="shared" si="7"/>
        <v>8</v>
      </c>
      <c r="L12">
        <f t="shared" si="7"/>
        <v>8</v>
      </c>
      <c r="M12">
        <f t="shared" si="7"/>
        <v>8</v>
      </c>
    </row>
    <row r="13" spans="1:27" ht="15.6">
      <c r="A13" s="1" t="s">
        <v>34</v>
      </c>
      <c r="B13">
        <f>B14-B15+B17</f>
        <v>2.25</v>
      </c>
      <c r="C13">
        <f t="shared" ref="C13:M13" si="8">C14-C15+C17</f>
        <v>2.25</v>
      </c>
      <c r="D13">
        <f t="shared" si="8"/>
        <v>2.25</v>
      </c>
      <c r="E13">
        <f t="shared" si="8"/>
        <v>2.25</v>
      </c>
      <c r="F13">
        <f t="shared" si="8"/>
        <v>2.25</v>
      </c>
      <c r="G13">
        <f t="shared" si="8"/>
        <v>2.25</v>
      </c>
      <c r="H13">
        <f t="shared" si="8"/>
        <v>2.25</v>
      </c>
      <c r="I13">
        <f t="shared" si="8"/>
        <v>2.25</v>
      </c>
      <c r="J13">
        <f t="shared" si="8"/>
        <v>2.25</v>
      </c>
      <c r="K13">
        <f t="shared" si="8"/>
        <v>2.25</v>
      </c>
      <c r="L13">
        <f t="shared" si="8"/>
        <v>2.25</v>
      </c>
      <c r="M13">
        <f t="shared" si="8"/>
        <v>2.25</v>
      </c>
    </row>
    <row r="14" spans="1:27" ht="15.6">
      <c r="A14" s="1" t="s">
        <v>33</v>
      </c>
      <c r="B14" s="6">
        <v>13.5</v>
      </c>
      <c r="C14">
        <f>$B$14</f>
        <v>13.5</v>
      </c>
      <c r="D14">
        <f t="shared" ref="D14:M14" si="9">$B$14</f>
        <v>13.5</v>
      </c>
      <c r="E14">
        <f t="shared" si="9"/>
        <v>13.5</v>
      </c>
      <c r="F14">
        <f t="shared" si="9"/>
        <v>13.5</v>
      </c>
      <c r="G14">
        <f t="shared" si="9"/>
        <v>13.5</v>
      </c>
      <c r="H14">
        <f t="shared" si="9"/>
        <v>13.5</v>
      </c>
      <c r="I14">
        <f t="shared" si="9"/>
        <v>13.5</v>
      </c>
      <c r="J14">
        <f t="shared" si="9"/>
        <v>13.5</v>
      </c>
      <c r="K14">
        <f t="shared" si="9"/>
        <v>13.5</v>
      </c>
      <c r="L14">
        <f t="shared" si="9"/>
        <v>13.5</v>
      </c>
      <c r="M14">
        <f t="shared" si="9"/>
        <v>13.5</v>
      </c>
    </row>
    <row r="15" spans="1:27" ht="15.6">
      <c r="A15" s="1" t="s">
        <v>32</v>
      </c>
      <c r="B15">
        <f>B14-2</f>
        <v>11.5</v>
      </c>
      <c r="C15">
        <f>$B$15</f>
        <v>11.5</v>
      </c>
      <c r="D15">
        <f t="shared" ref="D15:M15" si="10">$B$15</f>
        <v>11.5</v>
      </c>
      <c r="E15">
        <f t="shared" si="10"/>
        <v>11.5</v>
      </c>
      <c r="F15">
        <f t="shared" si="10"/>
        <v>11.5</v>
      </c>
      <c r="G15">
        <f t="shared" si="10"/>
        <v>11.5</v>
      </c>
      <c r="H15">
        <f t="shared" si="10"/>
        <v>11.5</v>
      </c>
      <c r="I15">
        <f t="shared" si="10"/>
        <v>11.5</v>
      </c>
      <c r="J15">
        <f t="shared" si="10"/>
        <v>11.5</v>
      </c>
      <c r="K15">
        <f t="shared" si="10"/>
        <v>11.5</v>
      </c>
      <c r="L15">
        <f t="shared" si="10"/>
        <v>11.5</v>
      </c>
      <c r="M15">
        <f t="shared" si="10"/>
        <v>11.5</v>
      </c>
    </row>
    <row r="16" spans="1:27" ht="15.6">
      <c r="A16" s="1" t="s">
        <v>31</v>
      </c>
      <c r="B16">
        <f>B17*0.33</f>
        <v>8.2500000000000004E-2</v>
      </c>
      <c r="C16">
        <f t="shared" ref="C16:M16" si="11">C17*0.33</f>
        <v>8.2500000000000004E-2</v>
      </c>
      <c r="D16">
        <f t="shared" si="11"/>
        <v>8.2500000000000004E-2</v>
      </c>
      <c r="E16">
        <f t="shared" si="11"/>
        <v>8.2500000000000004E-2</v>
      </c>
      <c r="F16">
        <f t="shared" si="11"/>
        <v>8.2500000000000004E-2</v>
      </c>
      <c r="G16">
        <f t="shared" si="11"/>
        <v>8.2500000000000004E-2</v>
      </c>
      <c r="H16">
        <f t="shared" si="11"/>
        <v>8.2500000000000004E-2</v>
      </c>
      <c r="I16">
        <f t="shared" si="11"/>
        <v>8.2500000000000004E-2</v>
      </c>
      <c r="J16">
        <f t="shared" si="11"/>
        <v>8.2500000000000004E-2</v>
      </c>
      <c r="K16">
        <f t="shared" si="11"/>
        <v>8.2500000000000004E-2</v>
      </c>
      <c r="L16">
        <f t="shared" si="11"/>
        <v>8.2500000000000004E-2</v>
      </c>
      <c r="M16">
        <f t="shared" si="11"/>
        <v>8.2500000000000004E-2</v>
      </c>
    </row>
    <row r="17" spans="1:13" ht="15.6">
      <c r="A17" s="1" t="s">
        <v>30</v>
      </c>
      <c r="B17">
        <f>B18*B19</f>
        <v>0.25</v>
      </c>
      <c r="C17">
        <f t="shared" ref="C17:M17" si="12">C18*C19</f>
        <v>0.25</v>
      </c>
      <c r="D17">
        <f t="shared" si="12"/>
        <v>0.25</v>
      </c>
      <c r="E17">
        <f t="shared" si="12"/>
        <v>0.25</v>
      </c>
      <c r="F17">
        <f t="shared" si="12"/>
        <v>0.25</v>
      </c>
      <c r="G17">
        <f t="shared" si="12"/>
        <v>0.25</v>
      </c>
      <c r="H17">
        <f t="shared" si="12"/>
        <v>0.25</v>
      </c>
      <c r="I17">
        <f t="shared" si="12"/>
        <v>0.25</v>
      </c>
      <c r="J17">
        <f t="shared" si="12"/>
        <v>0.25</v>
      </c>
      <c r="K17">
        <f t="shared" si="12"/>
        <v>0.25</v>
      </c>
      <c r="L17">
        <f t="shared" si="12"/>
        <v>0.25</v>
      </c>
      <c r="M17">
        <f t="shared" si="12"/>
        <v>0.25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4</v>
      </c>
      <c r="C19">
        <f t="shared" ref="C19:M19" si="14">C12/2</f>
        <v>4</v>
      </c>
      <c r="D19">
        <f t="shared" si="14"/>
        <v>4</v>
      </c>
      <c r="E19">
        <f t="shared" si="14"/>
        <v>4</v>
      </c>
      <c r="F19">
        <f t="shared" si="14"/>
        <v>4</v>
      </c>
      <c r="G19">
        <f t="shared" si="14"/>
        <v>4</v>
      </c>
      <c r="H19">
        <f t="shared" si="14"/>
        <v>4</v>
      </c>
      <c r="I19">
        <f t="shared" si="14"/>
        <v>4</v>
      </c>
      <c r="J19">
        <f t="shared" si="14"/>
        <v>4</v>
      </c>
      <c r="K19">
        <f t="shared" si="14"/>
        <v>4</v>
      </c>
      <c r="L19">
        <f t="shared" si="14"/>
        <v>4</v>
      </c>
      <c r="M19">
        <f t="shared" si="14"/>
        <v>4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51">
        <v>3.4478579632450154E-3</v>
      </c>
      <c r="C23" s="51">
        <v>3.4478579632450154E-3</v>
      </c>
      <c r="D23" s="51">
        <v>3.4478579632450154E-3</v>
      </c>
      <c r="E23" s="51">
        <v>3.4478579632450154E-3</v>
      </c>
      <c r="F23" s="51">
        <v>3.4478579632450154E-3</v>
      </c>
      <c r="G23" s="51">
        <v>3.4478579632450154E-3</v>
      </c>
      <c r="H23" s="51">
        <v>3.4478579632450154E-3</v>
      </c>
      <c r="I23" s="51">
        <v>3.4478579632450154E-3</v>
      </c>
      <c r="J23" s="51">
        <v>3.4478579632450154E-3</v>
      </c>
      <c r="K23" s="51">
        <v>3.4478579632450154E-3</v>
      </c>
      <c r="L23" s="51">
        <v>3.4478579632450154E-3</v>
      </c>
      <c r="M23" s="51">
        <v>3.4478579632450154E-3</v>
      </c>
    </row>
    <row r="24" spans="1:13" ht="15.6">
      <c r="A24" s="3" t="s">
        <v>54</v>
      </c>
      <c r="B24" s="51">
        <v>3.4478579632450154E-3</v>
      </c>
      <c r="C24" s="51">
        <v>3.4478579632450154E-3</v>
      </c>
      <c r="D24" s="51">
        <v>3.4478579632450154E-3</v>
      </c>
      <c r="E24" s="51">
        <v>3.4478579632450154E-3</v>
      </c>
      <c r="F24" s="51">
        <v>3.4478579632450154E-3</v>
      </c>
      <c r="G24" s="51">
        <v>3.4478579632450154E-3</v>
      </c>
      <c r="H24" s="51">
        <v>3.4478579632450154E-3</v>
      </c>
      <c r="I24" s="51">
        <v>3.4478579632450154E-3</v>
      </c>
      <c r="J24" s="51">
        <v>3.4478579632450154E-3</v>
      </c>
      <c r="K24" s="51">
        <v>3.4478579632450154E-3</v>
      </c>
      <c r="L24" s="51">
        <v>3.4478579632450154E-3</v>
      </c>
      <c r="M24" s="51">
        <v>3.4478579632450154E-3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51">
        <v>3.4478579632450154E-3</v>
      </c>
      <c r="C27" s="51">
        <v>3.4478579632450154E-3</v>
      </c>
      <c r="D27" s="51">
        <v>3.4478579632450154E-3</v>
      </c>
      <c r="E27" s="51">
        <v>3.4478579632450154E-3</v>
      </c>
      <c r="F27" s="51">
        <v>3.4478579632450154E-3</v>
      </c>
      <c r="G27" s="51">
        <v>3.4478579632450154E-3</v>
      </c>
      <c r="H27" s="51">
        <v>3.4478579632450154E-3</v>
      </c>
      <c r="I27" s="51">
        <v>3.4478579632450154E-3</v>
      </c>
      <c r="J27" s="51">
        <v>3.4478579632450154E-3</v>
      </c>
      <c r="K27" s="51">
        <v>3.4478579632450154E-3</v>
      </c>
      <c r="L27" s="51">
        <v>3.4478579632450154E-3</v>
      </c>
      <c r="M27" s="51">
        <v>3.4478579632450154E-3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62.1</v>
      </c>
      <c r="C33">
        <f>$B$33</f>
        <v>62.1</v>
      </c>
      <c r="D33">
        <f t="shared" ref="D33:M33" si="21">$B$33</f>
        <v>62.1</v>
      </c>
      <c r="E33">
        <f t="shared" si="21"/>
        <v>62.1</v>
      </c>
      <c r="F33">
        <f t="shared" si="21"/>
        <v>62.1</v>
      </c>
      <c r="G33">
        <f t="shared" si="21"/>
        <v>62.1</v>
      </c>
      <c r="H33">
        <f t="shared" si="21"/>
        <v>62.1</v>
      </c>
      <c r="I33">
        <f t="shared" si="21"/>
        <v>62.1</v>
      </c>
      <c r="J33">
        <f t="shared" si="21"/>
        <v>62.1</v>
      </c>
      <c r="K33">
        <f t="shared" si="21"/>
        <v>62.1</v>
      </c>
      <c r="L33">
        <f t="shared" si="21"/>
        <v>62.1</v>
      </c>
      <c r="M33">
        <f t="shared" si="21"/>
        <v>62.1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678.58401317539528</v>
      </c>
      <c r="C38">
        <f t="shared" ref="C38:M38" si="24">PI()*C12^2/4*C39</f>
        <v>678.58401317539528</v>
      </c>
      <c r="D38">
        <f t="shared" si="24"/>
        <v>678.58401317539528</v>
      </c>
      <c r="E38">
        <f t="shared" si="24"/>
        <v>678.58401317539528</v>
      </c>
      <c r="F38">
        <f t="shared" si="24"/>
        <v>678.58401317539528</v>
      </c>
      <c r="G38">
        <f t="shared" si="24"/>
        <v>678.58401317539528</v>
      </c>
      <c r="H38">
        <f t="shared" si="24"/>
        <v>678.58401317539528</v>
      </c>
      <c r="I38">
        <f t="shared" si="24"/>
        <v>678.58401317539528</v>
      </c>
      <c r="J38">
        <f t="shared" si="24"/>
        <v>678.58401317539528</v>
      </c>
      <c r="K38">
        <f t="shared" si="24"/>
        <v>678.58401317539528</v>
      </c>
      <c r="L38">
        <f t="shared" si="24"/>
        <v>678.58401317539528</v>
      </c>
      <c r="M38">
        <f t="shared" si="24"/>
        <v>678.58401317539528</v>
      </c>
    </row>
    <row r="39" spans="1:13" ht="15.6">
      <c r="A39" s="1" t="s">
        <v>12</v>
      </c>
      <c r="B39">
        <f>B14</f>
        <v>13.5</v>
      </c>
      <c r="C39">
        <f t="shared" ref="C39:M39" si="25">C14</f>
        <v>13.5</v>
      </c>
      <c r="D39">
        <f t="shared" si="25"/>
        <v>13.5</v>
      </c>
      <c r="E39">
        <f t="shared" si="25"/>
        <v>13.5</v>
      </c>
      <c r="F39">
        <f t="shared" si="25"/>
        <v>13.5</v>
      </c>
      <c r="G39">
        <f t="shared" si="25"/>
        <v>13.5</v>
      </c>
      <c r="H39">
        <f t="shared" si="25"/>
        <v>13.5</v>
      </c>
      <c r="I39">
        <f t="shared" si="25"/>
        <v>13.5</v>
      </c>
      <c r="J39">
        <f t="shared" si="25"/>
        <v>13.5</v>
      </c>
      <c r="K39">
        <f t="shared" si="25"/>
        <v>13.5</v>
      </c>
      <c r="L39">
        <f t="shared" si="25"/>
        <v>13.5</v>
      </c>
      <c r="M39">
        <f t="shared" si="25"/>
        <v>13.5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0"/>
  <sheetViews>
    <sheetView zoomScale="130" zoomScaleNormal="130" workbookViewId="0">
      <selection sqref="A1:M39"/>
    </sheetView>
  </sheetViews>
  <sheetFormatPr defaultColWidth="8.77734375" defaultRowHeight="13.2"/>
  <cols>
    <col min="2" max="13" width="10.44140625" customWidth="1"/>
  </cols>
  <sheetData>
    <row r="1" spans="1:27">
      <c r="A1" s="1" t="s">
        <v>61</v>
      </c>
      <c r="B1">
        <v>2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3.8939971428122315</v>
      </c>
      <c r="C5">
        <f t="shared" ref="C5:M5" si="0">C6+C7</f>
        <v>4.3228638151925862</v>
      </c>
      <c r="D5">
        <f t="shared" si="0"/>
        <v>5.0459357654173775</v>
      </c>
      <c r="E5">
        <f t="shared" si="0"/>
        <v>5.5985097904207137</v>
      </c>
      <c r="F5">
        <f t="shared" si="0"/>
        <v>6.1841740439547666</v>
      </c>
      <c r="G5">
        <f t="shared" si="0"/>
        <v>6.2073711356581871</v>
      </c>
      <c r="H5">
        <f t="shared" si="0"/>
        <v>6.73458084514135</v>
      </c>
      <c r="I5">
        <f t="shared" si="0"/>
        <v>6.2184095175396266</v>
      </c>
      <c r="J5">
        <f t="shared" si="0"/>
        <v>5.5329653150148612</v>
      </c>
      <c r="K5">
        <f t="shared" si="0"/>
        <v>4.7766615161268229</v>
      </c>
      <c r="L5">
        <f t="shared" si="0"/>
        <v>4.0729046079222133</v>
      </c>
      <c r="M5">
        <f t="shared" si="0"/>
        <v>3.848998087943988</v>
      </c>
      <c r="N5">
        <f>SUM(B5:M5)</f>
        <v>62.437371583144724</v>
      </c>
    </row>
    <row r="6" spans="1:27" ht="15.6">
      <c r="A6" s="1" t="s">
        <v>41</v>
      </c>
      <c r="B6">
        <f>B4*B8*B9*B10*B11</f>
        <v>0.92294540900213706</v>
      </c>
      <c r="C6">
        <f t="shared" ref="C6:M6" si="1">C4*C8*C9*C10*C11</f>
        <v>1.3518120813824912</v>
      </c>
      <c r="D6">
        <f t="shared" si="1"/>
        <v>2.0748840316072834</v>
      </c>
      <c r="E6">
        <f t="shared" si="1"/>
        <v>2.6274580566106183</v>
      </c>
      <c r="F6">
        <f t="shared" si="1"/>
        <v>3.213122310144672</v>
      </c>
      <c r="G6">
        <f t="shared" si="1"/>
        <v>3.2363194018480921</v>
      </c>
      <c r="H6">
        <f t="shared" si="1"/>
        <v>3.763529111331255</v>
      </c>
      <c r="I6">
        <f t="shared" si="1"/>
        <v>3.2473577837295311</v>
      </c>
      <c r="J6">
        <f t="shared" si="1"/>
        <v>2.5619135812047658</v>
      </c>
      <c r="K6">
        <f t="shared" si="1"/>
        <v>1.8056097823167281</v>
      </c>
      <c r="L6">
        <f t="shared" si="1"/>
        <v>1.1018528741121176</v>
      </c>
      <c r="M6">
        <f t="shared" si="1"/>
        <v>0.87794635413389377</v>
      </c>
    </row>
    <row r="7" spans="1:27" ht="15.6">
      <c r="A7" s="1" t="s">
        <v>40</v>
      </c>
      <c r="B7">
        <f>0.001/5.614*B34*B21*B37/12*B38*B35*B36*B9</f>
        <v>2.9710517338100946</v>
      </c>
      <c r="C7">
        <f t="shared" ref="C7:M7" si="2">0.001/5.614*C34*C21*C37/12*C38*C35*C36*C9</f>
        <v>2.971051733810095</v>
      </c>
      <c r="D7">
        <f t="shared" si="2"/>
        <v>2.9710517338100941</v>
      </c>
      <c r="E7">
        <f t="shared" si="2"/>
        <v>2.971051733810095</v>
      </c>
      <c r="F7">
        <f t="shared" si="2"/>
        <v>2.9710517338100946</v>
      </c>
      <c r="G7">
        <f t="shared" si="2"/>
        <v>2.9710517338100955</v>
      </c>
      <c r="H7">
        <f t="shared" si="2"/>
        <v>2.971051733810095</v>
      </c>
      <c r="I7">
        <f t="shared" si="2"/>
        <v>2.971051733810095</v>
      </c>
      <c r="J7">
        <f t="shared" si="2"/>
        <v>2.9710517338100959</v>
      </c>
      <c r="K7">
        <f t="shared" si="2"/>
        <v>2.9710517338100946</v>
      </c>
      <c r="L7">
        <f t="shared" si="2"/>
        <v>2.9710517338100955</v>
      </c>
      <c r="M7">
        <f t="shared" si="2"/>
        <v>2.9710517338100941</v>
      </c>
    </row>
    <row r="8" spans="1:27" ht="15.6">
      <c r="A8" s="1" t="s">
        <v>39</v>
      </c>
      <c r="B8">
        <f>B12^2/4*PI()*B13</f>
        <v>181.62332528565992</v>
      </c>
      <c r="C8">
        <f t="shared" ref="C8:M8" si="3">C12^2/4*PI()*C13</f>
        <v>181.62332528565992</v>
      </c>
      <c r="D8">
        <f t="shared" si="3"/>
        <v>181.62332528565992</v>
      </c>
      <c r="E8">
        <f t="shared" si="3"/>
        <v>181.62332528565992</v>
      </c>
      <c r="F8">
        <f t="shared" si="3"/>
        <v>181.62332528565992</v>
      </c>
      <c r="G8">
        <f t="shared" si="3"/>
        <v>181.62332528565992</v>
      </c>
      <c r="H8">
        <f t="shared" si="3"/>
        <v>181.62332528565992</v>
      </c>
      <c r="I8">
        <f t="shared" si="3"/>
        <v>181.62332528565992</v>
      </c>
      <c r="J8">
        <f t="shared" si="3"/>
        <v>181.62332528565992</v>
      </c>
      <c r="K8">
        <f t="shared" si="3"/>
        <v>181.62332528565992</v>
      </c>
      <c r="L8">
        <f t="shared" si="3"/>
        <v>181.62332528565992</v>
      </c>
      <c r="M8">
        <f t="shared" si="3"/>
        <v>181.62332528565992</v>
      </c>
    </row>
    <row r="9" spans="1:27" ht="15.6">
      <c r="A9" s="1" t="s">
        <v>38</v>
      </c>
      <c r="B9">
        <f>B33*B27/(B34*B21)</f>
        <v>5.5778906693268E-3</v>
      </c>
      <c r="C9">
        <f t="shared" ref="C9:M9" si="4">C33*C27/(C34*C21)</f>
        <v>5.5557209925806688E-3</v>
      </c>
      <c r="D9">
        <f t="shared" si="4"/>
        <v>5.5010602193360722E-3</v>
      </c>
      <c r="E9">
        <f t="shared" si="4"/>
        <v>5.463433268451421E-3</v>
      </c>
      <c r="F9">
        <f t="shared" si="4"/>
        <v>5.3949031328957772E-3</v>
      </c>
      <c r="G9">
        <f t="shared" si="4"/>
        <v>5.3382448032587206E-3</v>
      </c>
      <c r="H9">
        <f t="shared" si="4"/>
        <v>5.2827641788862276E-3</v>
      </c>
      <c r="I9">
        <f t="shared" si="4"/>
        <v>5.2827641788862276E-3</v>
      </c>
      <c r="J9">
        <f t="shared" si="4"/>
        <v>5.3331530016531709E-3</v>
      </c>
      <c r="K9">
        <f t="shared" si="4"/>
        <v>5.4315888934653037E-3</v>
      </c>
      <c r="L9">
        <f t="shared" si="4"/>
        <v>5.5227949495586575E-3</v>
      </c>
      <c r="M9">
        <f t="shared" si="4"/>
        <v>5.5890419901371289E-3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0.9314998311656556</v>
      </c>
      <c r="C11">
        <f t="shared" ref="C11:M11" si="6">1/(1+0.053*C27*C13)</f>
        <v>0.9314998311656556</v>
      </c>
      <c r="D11">
        <f t="shared" si="6"/>
        <v>0.9314998311656556</v>
      </c>
      <c r="E11">
        <f t="shared" si="6"/>
        <v>0.9314998311656556</v>
      </c>
      <c r="F11">
        <f t="shared" si="6"/>
        <v>0.9314998311656556</v>
      </c>
      <c r="G11">
        <f t="shared" si="6"/>
        <v>0.9314998311656556</v>
      </c>
      <c r="H11">
        <f t="shared" si="6"/>
        <v>0.9314998311656556</v>
      </c>
      <c r="I11">
        <f t="shared" si="6"/>
        <v>0.9314998311656556</v>
      </c>
      <c r="J11">
        <f t="shared" si="6"/>
        <v>0.9314998311656556</v>
      </c>
      <c r="K11">
        <f t="shared" si="6"/>
        <v>0.9314998311656556</v>
      </c>
      <c r="L11">
        <f t="shared" si="6"/>
        <v>0.9314998311656556</v>
      </c>
      <c r="M11">
        <f t="shared" si="6"/>
        <v>0.9314998311656556</v>
      </c>
    </row>
    <row r="12" spans="1:27">
      <c r="A12" s="1" t="s">
        <v>35</v>
      </c>
      <c r="B12" s="6">
        <v>10</v>
      </c>
      <c r="C12">
        <f>$B$12</f>
        <v>10</v>
      </c>
      <c r="D12">
        <f t="shared" ref="D12:M12" si="7">$B$12</f>
        <v>10</v>
      </c>
      <c r="E12">
        <f t="shared" si="7"/>
        <v>10</v>
      </c>
      <c r="F12">
        <f t="shared" si="7"/>
        <v>10</v>
      </c>
      <c r="G12">
        <f t="shared" si="7"/>
        <v>10</v>
      </c>
      <c r="H12">
        <f t="shared" si="7"/>
        <v>10</v>
      </c>
      <c r="I12">
        <f t="shared" si="7"/>
        <v>10</v>
      </c>
      <c r="J12">
        <f t="shared" si="7"/>
        <v>10</v>
      </c>
      <c r="K12">
        <f t="shared" si="7"/>
        <v>10</v>
      </c>
      <c r="L12">
        <f t="shared" si="7"/>
        <v>10</v>
      </c>
      <c r="M12">
        <f t="shared" si="7"/>
        <v>10</v>
      </c>
    </row>
    <row r="13" spans="1:27" ht="15.6">
      <c r="A13" s="1" t="s">
        <v>34</v>
      </c>
      <c r="B13">
        <f>B14-B15+B17</f>
        <v>2.3125</v>
      </c>
      <c r="C13">
        <f t="shared" ref="C13:M13" si="8">C14-C15+C17</f>
        <v>2.3125</v>
      </c>
      <c r="D13">
        <f t="shared" si="8"/>
        <v>2.3125</v>
      </c>
      <c r="E13">
        <f t="shared" si="8"/>
        <v>2.3125</v>
      </c>
      <c r="F13">
        <f t="shared" si="8"/>
        <v>2.3125</v>
      </c>
      <c r="G13">
        <f t="shared" si="8"/>
        <v>2.3125</v>
      </c>
      <c r="H13">
        <f t="shared" si="8"/>
        <v>2.3125</v>
      </c>
      <c r="I13">
        <f t="shared" si="8"/>
        <v>2.3125</v>
      </c>
      <c r="J13">
        <f t="shared" si="8"/>
        <v>2.3125</v>
      </c>
      <c r="K13">
        <f t="shared" si="8"/>
        <v>2.3125</v>
      </c>
      <c r="L13">
        <f t="shared" si="8"/>
        <v>2.3125</v>
      </c>
      <c r="M13">
        <f t="shared" si="8"/>
        <v>2.3125</v>
      </c>
    </row>
    <row r="14" spans="1:27" ht="15.6">
      <c r="A14" s="1" t="s">
        <v>33</v>
      </c>
      <c r="B14" s="6">
        <f>35</f>
        <v>35</v>
      </c>
      <c r="C14">
        <f>$B$14</f>
        <v>35</v>
      </c>
      <c r="D14">
        <f t="shared" ref="D14:M14" si="9">$B$14</f>
        <v>35</v>
      </c>
      <c r="E14">
        <f t="shared" si="9"/>
        <v>35</v>
      </c>
      <c r="F14">
        <f t="shared" si="9"/>
        <v>35</v>
      </c>
      <c r="G14">
        <f t="shared" si="9"/>
        <v>35</v>
      </c>
      <c r="H14">
        <f t="shared" si="9"/>
        <v>35</v>
      </c>
      <c r="I14">
        <f t="shared" si="9"/>
        <v>35</v>
      </c>
      <c r="J14">
        <f t="shared" si="9"/>
        <v>35</v>
      </c>
      <c r="K14">
        <f t="shared" si="9"/>
        <v>35</v>
      </c>
      <c r="L14">
        <f t="shared" si="9"/>
        <v>35</v>
      </c>
      <c r="M14">
        <f t="shared" si="9"/>
        <v>35</v>
      </c>
    </row>
    <row r="15" spans="1:27" ht="15.6">
      <c r="A15" s="1" t="s">
        <v>32</v>
      </c>
      <c r="B15">
        <f>B14-2</f>
        <v>33</v>
      </c>
      <c r="C15">
        <f>$B$15</f>
        <v>33</v>
      </c>
      <c r="D15">
        <f t="shared" ref="D15:M15" si="10">$B$15</f>
        <v>33</v>
      </c>
      <c r="E15">
        <f t="shared" si="10"/>
        <v>33</v>
      </c>
      <c r="F15">
        <f t="shared" si="10"/>
        <v>33</v>
      </c>
      <c r="G15">
        <f t="shared" si="10"/>
        <v>33</v>
      </c>
      <c r="H15">
        <f t="shared" si="10"/>
        <v>33</v>
      </c>
      <c r="I15">
        <f t="shared" si="10"/>
        <v>33</v>
      </c>
      <c r="J15">
        <f t="shared" si="10"/>
        <v>33</v>
      </c>
      <c r="K15">
        <f t="shared" si="10"/>
        <v>33</v>
      </c>
      <c r="L15">
        <f t="shared" si="10"/>
        <v>33</v>
      </c>
      <c r="M15">
        <f t="shared" si="10"/>
        <v>33</v>
      </c>
    </row>
    <row r="16" spans="1:27" ht="15.6">
      <c r="A16" s="1" t="s">
        <v>31</v>
      </c>
      <c r="B16">
        <f>B17*0.33</f>
        <v>0.10312500000000001</v>
      </c>
      <c r="C16">
        <f t="shared" ref="C16:M16" si="11">C17*0.33</f>
        <v>0.10312500000000001</v>
      </c>
      <c r="D16">
        <f t="shared" si="11"/>
        <v>0.10312500000000001</v>
      </c>
      <c r="E16">
        <f t="shared" si="11"/>
        <v>0.10312500000000001</v>
      </c>
      <c r="F16">
        <f t="shared" si="11"/>
        <v>0.10312500000000001</v>
      </c>
      <c r="G16">
        <f t="shared" si="11"/>
        <v>0.10312500000000001</v>
      </c>
      <c r="H16">
        <f t="shared" si="11"/>
        <v>0.10312500000000001</v>
      </c>
      <c r="I16">
        <f t="shared" si="11"/>
        <v>0.10312500000000001</v>
      </c>
      <c r="J16">
        <f t="shared" si="11"/>
        <v>0.10312500000000001</v>
      </c>
      <c r="K16">
        <f t="shared" si="11"/>
        <v>0.10312500000000001</v>
      </c>
      <c r="L16">
        <f t="shared" si="11"/>
        <v>0.10312500000000001</v>
      </c>
      <c r="M16">
        <f t="shared" si="11"/>
        <v>0.10312500000000001</v>
      </c>
    </row>
    <row r="17" spans="1:13" ht="15.6">
      <c r="A17" s="1" t="s">
        <v>30</v>
      </c>
      <c r="B17">
        <f>B18*B19</f>
        <v>0.3125</v>
      </c>
      <c r="C17">
        <f t="shared" ref="C17:M17" si="12">C18*C19</f>
        <v>0.3125</v>
      </c>
      <c r="D17">
        <f t="shared" si="12"/>
        <v>0.3125</v>
      </c>
      <c r="E17">
        <f t="shared" si="12"/>
        <v>0.3125</v>
      </c>
      <c r="F17">
        <f t="shared" si="12"/>
        <v>0.3125</v>
      </c>
      <c r="G17">
        <f t="shared" si="12"/>
        <v>0.3125</v>
      </c>
      <c r="H17">
        <f t="shared" si="12"/>
        <v>0.3125</v>
      </c>
      <c r="I17">
        <f t="shared" si="12"/>
        <v>0.3125</v>
      </c>
      <c r="J17">
        <f t="shared" si="12"/>
        <v>0.3125</v>
      </c>
      <c r="K17">
        <f t="shared" si="12"/>
        <v>0.3125</v>
      </c>
      <c r="L17">
        <f t="shared" si="12"/>
        <v>0.3125</v>
      </c>
      <c r="M17">
        <f t="shared" si="12"/>
        <v>0.3125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</v>
      </c>
      <c r="C19">
        <f t="shared" ref="C19:M19" si="14">C12/2</f>
        <v>5</v>
      </c>
      <c r="D19">
        <f t="shared" si="14"/>
        <v>5</v>
      </c>
      <c r="E19">
        <f t="shared" si="14"/>
        <v>5</v>
      </c>
      <c r="F19">
        <f t="shared" si="14"/>
        <v>5</v>
      </c>
      <c r="G19">
        <f t="shared" si="14"/>
        <v>5</v>
      </c>
      <c r="H19">
        <f t="shared" si="14"/>
        <v>5</v>
      </c>
      <c r="I19">
        <f t="shared" si="14"/>
        <v>5</v>
      </c>
      <c r="J19">
        <f t="shared" si="14"/>
        <v>5</v>
      </c>
      <c r="K19">
        <f t="shared" si="14"/>
        <v>5</v>
      </c>
      <c r="L19">
        <f t="shared" si="14"/>
        <v>5</v>
      </c>
      <c r="M19">
        <f t="shared" si="14"/>
        <v>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0.6</v>
      </c>
      <c r="C23" s="6">
        <v>0.6</v>
      </c>
      <c r="D23" s="6">
        <v>0.6</v>
      </c>
      <c r="E23" s="6">
        <v>0.6</v>
      </c>
      <c r="F23" s="6">
        <v>0.6</v>
      </c>
      <c r="G23" s="6">
        <v>0.6</v>
      </c>
      <c r="H23" s="6">
        <v>0.6</v>
      </c>
      <c r="I23" s="6">
        <v>0.6</v>
      </c>
      <c r="J23" s="6">
        <v>0.6</v>
      </c>
      <c r="K23" s="6">
        <v>0.6</v>
      </c>
      <c r="L23" s="6">
        <v>0.6</v>
      </c>
      <c r="M23" s="6">
        <v>0.6</v>
      </c>
    </row>
    <row r="24" spans="1:13" ht="15.6">
      <c r="A24" s="3" t="s">
        <v>54</v>
      </c>
      <c r="B24" s="6">
        <v>0.6</v>
      </c>
      <c r="C24" s="6">
        <v>0.6</v>
      </c>
      <c r="D24" s="6">
        <v>0.6</v>
      </c>
      <c r="E24" s="6">
        <v>0.6</v>
      </c>
      <c r="F24" s="6">
        <v>0.6</v>
      </c>
      <c r="G24" s="6">
        <v>0.6</v>
      </c>
      <c r="H24" s="6">
        <v>0.6</v>
      </c>
      <c r="I24" s="6">
        <v>0.6</v>
      </c>
      <c r="J24" s="6">
        <v>0.6</v>
      </c>
      <c r="K24" s="6">
        <v>0.6</v>
      </c>
      <c r="L24" s="6">
        <v>0.6</v>
      </c>
      <c r="M24" s="6">
        <v>0.6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0.6</v>
      </c>
      <c r="C27" s="6">
        <v>0.6</v>
      </c>
      <c r="D27" s="6">
        <v>0.6</v>
      </c>
      <c r="E27" s="6">
        <v>0.6</v>
      </c>
      <c r="F27" s="6">
        <v>0.6</v>
      </c>
      <c r="G27" s="6">
        <v>0.6</v>
      </c>
      <c r="H27" s="6">
        <v>0.6</v>
      </c>
      <c r="I27" s="6">
        <v>0.6</v>
      </c>
      <c r="J27" s="6">
        <v>0.6</v>
      </c>
      <c r="K27" s="6">
        <v>0.6</v>
      </c>
      <c r="L27" s="6">
        <v>0.6</v>
      </c>
      <c r="M27" s="6">
        <v>0.6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2748.8935718910693</v>
      </c>
      <c r="C38">
        <f t="shared" ref="C38:M38" si="24">PI()*C12^2/4*C39</f>
        <v>2748.8935718910693</v>
      </c>
      <c r="D38">
        <f t="shared" si="24"/>
        <v>2748.8935718910693</v>
      </c>
      <c r="E38">
        <f t="shared" si="24"/>
        <v>2748.8935718910693</v>
      </c>
      <c r="F38">
        <f t="shared" si="24"/>
        <v>2748.8935718910693</v>
      </c>
      <c r="G38">
        <f t="shared" si="24"/>
        <v>2748.8935718910693</v>
      </c>
      <c r="H38">
        <f t="shared" si="24"/>
        <v>2748.8935718910693</v>
      </c>
      <c r="I38">
        <f t="shared" si="24"/>
        <v>2748.8935718910693</v>
      </c>
      <c r="J38">
        <f t="shared" si="24"/>
        <v>2748.8935718910693</v>
      </c>
      <c r="K38">
        <f t="shared" si="24"/>
        <v>2748.8935718910693</v>
      </c>
      <c r="L38">
        <f t="shared" si="24"/>
        <v>2748.8935718910693</v>
      </c>
      <c r="M38">
        <f t="shared" si="24"/>
        <v>2748.8935718910693</v>
      </c>
    </row>
    <row r="39" spans="1:13" ht="15.6">
      <c r="A39" s="1" t="s">
        <v>12</v>
      </c>
      <c r="B39">
        <f>B14</f>
        <v>35</v>
      </c>
      <c r="C39">
        <f t="shared" ref="C39:M39" si="25">C14</f>
        <v>35</v>
      </c>
      <c r="D39">
        <f t="shared" si="25"/>
        <v>35</v>
      </c>
      <c r="E39">
        <f t="shared" si="25"/>
        <v>35</v>
      </c>
      <c r="F39">
        <f t="shared" si="25"/>
        <v>35</v>
      </c>
      <c r="G39">
        <f t="shared" si="25"/>
        <v>35</v>
      </c>
      <c r="H39">
        <f t="shared" si="25"/>
        <v>35</v>
      </c>
      <c r="I39">
        <f t="shared" si="25"/>
        <v>35</v>
      </c>
      <c r="J39">
        <f t="shared" si="25"/>
        <v>35</v>
      </c>
      <c r="K39">
        <f t="shared" si="25"/>
        <v>35</v>
      </c>
      <c r="L39">
        <f t="shared" si="25"/>
        <v>35</v>
      </c>
      <c r="M39">
        <f t="shared" si="25"/>
        <v>35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170D-5BB9-BF46-9B88-B4893E1A3A9A}">
  <sheetPr>
    <tabColor rgb="FFFFC000"/>
  </sheetPr>
  <dimension ref="A1:AA60"/>
  <sheetViews>
    <sheetView zoomScale="130" zoomScaleNormal="130" workbookViewId="0">
      <selection activeCell="B23" sqref="B23:M27"/>
    </sheetView>
  </sheetViews>
  <sheetFormatPr defaultColWidth="8.77734375" defaultRowHeight="13.2"/>
  <cols>
    <col min="2" max="13" width="10.44140625" customWidth="1"/>
  </cols>
  <sheetData>
    <row r="1" spans="1:27">
      <c r="A1" s="1" t="s">
        <v>90</v>
      </c>
      <c r="B1" s="1">
        <v>3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5.7262629918469121E-3</v>
      </c>
      <c r="C5">
        <f t="shared" ref="C5:M5" si="0">C6+C7</f>
        <v>7.2387009217203969E-3</v>
      </c>
      <c r="D5">
        <f t="shared" si="0"/>
        <v>9.7886809364361831E-3</v>
      </c>
      <c r="E5">
        <f t="shared" si="0"/>
        <v>1.1737384270829827E-2</v>
      </c>
      <c r="F5">
        <f t="shared" si="0"/>
        <v>1.3802783352319565E-2</v>
      </c>
      <c r="G5">
        <f t="shared" si="0"/>
        <v>1.3884590038673334E-2</v>
      </c>
      <c r="H5">
        <f t="shared" si="0"/>
        <v>1.574384377176067E-2</v>
      </c>
      <c r="I5">
        <f t="shared" si="0"/>
        <v>1.3923517911872844E-2</v>
      </c>
      <c r="J5">
        <f t="shared" si="0"/>
        <v>1.1506235624684733E-2</v>
      </c>
      <c r="K5">
        <f t="shared" si="0"/>
        <v>8.8390604263955935E-3</v>
      </c>
      <c r="L5">
        <f t="shared" si="0"/>
        <v>6.3571966912831634E-3</v>
      </c>
      <c r="M5">
        <f t="shared" si="0"/>
        <v>5.5675696687834935E-3</v>
      </c>
      <c r="N5" s="44">
        <f>SUM(B5:M5)</f>
        <v>0.12411582660660672</v>
      </c>
    </row>
    <row r="6" spans="1:27" ht="15.6">
      <c r="A6" s="1" t="s">
        <v>41</v>
      </c>
      <c r="B6">
        <f>B4*B8*B9*B10*B11</f>
        <v>3.2548522272195365E-3</v>
      </c>
      <c r="C6">
        <f t="shared" ref="C6:M6" si="1">C4*C8*C9*C10*C11</f>
        <v>4.7672901570930204E-3</v>
      </c>
      <c r="D6">
        <f t="shared" si="1"/>
        <v>7.3172701718088075E-3</v>
      </c>
      <c r="E6">
        <f t="shared" si="1"/>
        <v>9.2659735062024517E-3</v>
      </c>
      <c r="F6">
        <f t="shared" si="1"/>
        <v>1.1331372587692189E-2</v>
      </c>
      <c r="G6">
        <f t="shared" si="1"/>
        <v>1.1413179274045959E-2</v>
      </c>
      <c r="H6">
        <f t="shared" si="1"/>
        <v>1.3272433007133292E-2</v>
      </c>
      <c r="I6">
        <f t="shared" si="1"/>
        <v>1.1452107147245467E-2</v>
      </c>
      <c r="J6">
        <f t="shared" si="1"/>
        <v>9.0348248600573555E-3</v>
      </c>
      <c r="K6">
        <f t="shared" si="1"/>
        <v>6.367649661768217E-3</v>
      </c>
      <c r="L6">
        <f t="shared" si="1"/>
        <v>3.8857859266557874E-3</v>
      </c>
      <c r="M6">
        <f t="shared" si="1"/>
        <v>3.0961589041561179E-3</v>
      </c>
    </row>
    <row r="7" spans="1:27" ht="15.6">
      <c r="A7" s="1" t="s">
        <v>40</v>
      </c>
      <c r="B7">
        <f>0.001/5.614*B34*B21*B37/12*B38*B35*B36*B9</f>
        <v>2.4714107646273756E-3</v>
      </c>
      <c r="C7">
        <f t="shared" ref="C7:M7" si="2">0.001/5.614*C34*C21*C37/12*C38*C35*C36*C9</f>
        <v>2.4714107646273764E-3</v>
      </c>
      <c r="D7">
        <f t="shared" si="2"/>
        <v>2.4714107646273756E-3</v>
      </c>
      <c r="E7">
        <f t="shared" si="2"/>
        <v>2.471410764627376E-3</v>
      </c>
      <c r="F7">
        <f t="shared" si="2"/>
        <v>2.4714107646273764E-3</v>
      </c>
      <c r="G7">
        <f t="shared" si="2"/>
        <v>2.4714107646273764E-3</v>
      </c>
      <c r="H7">
        <f t="shared" si="2"/>
        <v>2.4714107646273764E-3</v>
      </c>
      <c r="I7">
        <f t="shared" si="2"/>
        <v>2.4714107646273764E-3</v>
      </c>
      <c r="J7">
        <f t="shared" si="2"/>
        <v>2.4714107646273769E-3</v>
      </c>
      <c r="K7">
        <f t="shared" si="2"/>
        <v>2.471410764627376E-3</v>
      </c>
      <c r="L7">
        <f t="shared" si="2"/>
        <v>2.471410764627376E-3</v>
      </c>
      <c r="M7">
        <f t="shared" si="2"/>
        <v>2.4714107646273756E-3</v>
      </c>
    </row>
    <row r="8" spans="1:27" ht="15.6">
      <c r="A8" s="1" t="s">
        <v>39</v>
      </c>
      <c r="B8">
        <f>B12^2/4*PI()*B13</f>
        <v>85.387506576866329</v>
      </c>
      <c r="C8">
        <f t="shared" ref="C8:M8" si="3">C12^2/4*PI()*C13</f>
        <v>85.387506576866329</v>
      </c>
      <c r="D8">
        <f t="shared" si="3"/>
        <v>85.387506576866329</v>
      </c>
      <c r="E8">
        <f t="shared" si="3"/>
        <v>85.387506576866329</v>
      </c>
      <c r="F8">
        <f t="shared" si="3"/>
        <v>85.387506576866329</v>
      </c>
      <c r="G8">
        <f t="shared" si="3"/>
        <v>85.387506576866329</v>
      </c>
      <c r="H8">
        <f t="shared" si="3"/>
        <v>85.387506576866329</v>
      </c>
      <c r="I8">
        <f t="shared" si="3"/>
        <v>85.387506576866329</v>
      </c>
      <c r="J8">
        <f t="shared" si="3"/>
        <v>85.387506576866329</v>
      </c>
      <c r="K8">
        <f t="shared" si="3"/>
        <v>85.387506576866329</v>
      </c>
      <c r="L8">
        <f t="shared" si="3"/>
        <v>85.387506576866329</v>
      </c>
      <c r="M8">
        <f t="shared" si="3"/>
        <v>85.387506576866329</v>
      </c>
    </row>
    <row r="9" spans="1:27" ht="15.6">
      <c r="A9" s="1" t="s">
        <v>38</v>
      </c>
      <c r="B9">
        <f>B33*B27/(B34*B21)</f>
        <v>3.8990405874548493E-5</v>
      </c>
      <c r="C9">
        <f t="shared" ref="C9:M9" si="4">C33*C27/(C34*C21)</f>
        <v>3.8835436057877005E-5</v>
      </c>
      <c r="D9">
        <f t="shared" si="4"/>
        <v>3.8453347942392176E-5</v>
      </c>
      <c r="E9">
        <f t="shared" si="4"/>
        <v>3.8190329146616584E-5</v>
      </c>
      <c r="F9">
        <f t="shared" si="4"/>
        <v>3.7711291826174654E-5</v>
      </c>
      <c r="G9">
        <f t="shared" si="4"/>
        <v>3.7315240451257793E-5</v>
      </c>
      <c r="H9">
        <f t="shared" si="4"/>
        <v>3.6927421436741693E-5</v>
      </c>
      <c r="I9">
        <f t="shared" si="4"/>
        <v>3.6927421436741693E-5</v>
      </c>
      <c r="J9">
        <f t="shared" si="4"/>
        <v>3.7279647890735798E-5</v>
      </c>
      <c r="K9">
        <f t="shared" si="4"/>
        <v>3.7967731541332242E-5</v>
      </c>
      <c r="L9">
        <f t="shared" si="4"/>
        <v>3.8605277408778559E-5</v>
      </c>
      <c r="M9">
        <f t="shared" si="4"/>
        <v>3.9068355506444832E-5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0.99960305601234722</v>
      </c>
      <c r="C11">
        <f t="shared" ref="C11:M11" si="6">1/(1+0.053*C27*C13)</f>
        <v>0.99960305601234722</v>
      </c>
      <c r="D11">
        <f t="shared" si="6"/>
        <v>0.99960305601234722</v>
      </c>
      <c r="E11">
        <f t="shared" si="6"/>
        <v>0.99960305601234722</v>
      </c>
      <c r="F11">
        <f t="shared" si="6"/>
        <v>0.99960305601234722</v>
      </c>
      <c r="G11">
        <f t="shared" si="6"/>
        <v>0.99960305601234722</v>
      </c>
      <c r="H11">
        <f t="shared" si="6"/>
        <v>0.99960305601234722</v>
      </c>
      <c r="I11">
        <f t="shared" si="6"/>
        <v>0.99960305601234722</v>
      </c>
      <c r="J11">
        <f t="shared" si="6"/>
        <v>0.99960305601234722</v>
      </c>
      <c r="K11">
        <f t="shared" si="6"/>
        <v>0.99960305601234722</v>
      </c>
      <c r="L11">
        <f t="shared" si="6"/>
        <v>0.99960305601234722</v>
      </c>
      <c r="M11">
        <f t="shared" si="6"/>
        <v>0.99960305601234722</v>
      </c>
    </row>
    <row r="12" spans="1:27">
      <c r="A12" s="1" t="s">
        <v>35</v>
      </c>
      <c r="B12" s="6">
        <v>7</v>
      </c>
      <c r="C12">
        <f>$B$12</f>
        <v>7</v>
      </c>
      <c r="D12">
        <f t="shared" ref="D12:M12" si="7">$B$12</f>
        <v>7</v>
      </c>
      <c r="E12">
        <f t="shared" si="7"/>
        <v>7</v>
      </c>
      <c r="F12">
        <f t="shared" si="7"/>
        <v>7</v>
      </c>
      <c r="G12">
        <f t="shared" si="7"/>
        <v>7</v>
      </c>
      <c r="H12">
        <f t="shared" si="7"/>
        <v>7</v>
      </c>
      <c r="I12">
        <f t="shared" si="7"/>
        <v>7</v>
      </c>
      <c r="J12">
        <f t="shared" si="7"/>
        <v>7</v>
      </c>
      <c r="K12">
        <f t="shared" si="7"/>
        <v>7</v>
      </c>
      <c r="L12">
        <f t="shared" si="7"/>
        <v>7</v>
      </c>
      <c r="M12">
        <f t="shared" si="7"/>
        <v>7</v>
      </c>
    </row>
    <row r="13" spans="1:27" ht="15.6">
      <c r="A13" s="1" t="s">
        <v>34</v>
      </c>
      <c r="B13">
        <f>B14-B15+B17</f>
        <v>2.21875</v>
      </c>
      <c r="C13">
        <f t="shared" ref="C13:M13" si="8">C14-C15+C17</f>
        <v>2.21875</v>
      </c>
      <c r="D13">
        <f t="shared" si="8"/>
        <v>2.21875</v>
      </c>
      <c r="E13">
        <f t="shared" si="8"/>
        <v>2.21875</v>
      </c>
      <c r="F13">
        <f t="shared" si="8"/>
        <v>2.21875</v>
      </c>
      <c r="G13">
        <f t="shared" si="8"/>
        <v>2.21875</v>
      </c>
      <c r="H13">
        <f t="shared" si="8"/>
        <v>2.21875</v>
      </c>
      <c r="I13">
        <f t="shared" si="8"/>
        <v>2.21875</v>
      </c>
      <c r="J13">
        <f t="shared" si="8"/>
        <v>2.21875</v>
      </c>
      <c r="K13">
        <f t="shared" si="8"/>
        <v>2.21875</v>
      </c>
      <c r="L13">
        <f t="shared" si="8"/>
        <v>2.21875</v>
      </c>
      <c r="M13">
        <f t="shared" si="8"/>
        <v>2.21875</v>
      </c>
    </row>
    <row r="14" spans="1:27" ht="15.6">
      <c r="A14" s="1" t="s">
        <v>33</v>
      </c>
      <c r="B14" s="6">
        <v>8.5</v>
      </c>
      <c r="C14">
        <f>$B$14</f>
        <v>8.5</v>
      </c>
      <c r="D14">
        <f t="shared" ref="D14:M14" si="9">$B$14</f>
        <v>8.5</v>
      </c>
      <c r="E14">
        <f t="shared" si="9"/>
        <v>8.5</v>
      </c>
      <c r="F14">
        <f t="shared" si="9"/>
        <v>8.5</v>
      </c>
      <c r="G14">
        <f t="shared" si="9"/>
        <v>8.5</v>
      </c>
      <c r="H14">
        <f t="shared" si="9"/>
        <v>8.5</v>
      </c>
      <c r="I14">
        <f t="shared" si="9"/>
        <v>8.5</v>
      </c>
      <c r="J14">
        <f t="shared" si="9"/>
        <v>8.5</v>
      </c>
      <c r="K14">
        <f t="shared" si="9"/>
        <v>8.5</v>
      </c>
      <c r="L14">
        <f t="shared" si="9"/>
        <v>8.5</v>
      </c>
      <c r="M14">
        <f t="shared" si="9"/>
        <v>8.5</v>
      </c>
    </row>
    <row r="15" spans="1:27" ht="15.6">
      <c r="A15" s="1" t="s">
        <v>32</v>
      </c>
      <c r="B15">
        <f>B14-2</f>
        <v>6.5</v>
      </c>
      <c r="C15">
        <f>$B$15</f>
        <v>6.5</v>
      </c>
      <c r="D15">
        <f t="shared" ref="D15:M15" si="10">$B$15</f>
        <v>6.5</v>
      </c>
      <c r="E15">
        <f t="shared" si="10"/>
        <v>6.5</v>
      </c>
      <c r="F15">
        <f t="shared" si="10"/>
        <v>6.5</v>
      </c>
      <c r="G15">
        <f t="shared" si="10"/>
        <v>6.5</v>
      </c>
      <c r="H15">
        <f t="shared" si="10"/>
        <v>6.5</v>
      </c>
      <c r="I15">
        <f t="shared" si="10"/>
        <v>6.5</v>
      </c>
      <c r="J15">
        <f t="shared" si="10"/>
        <v>6.5</v>
      </c>
      <c r="K15">
        <f t="shared" si="10"/>
        <v>6.5</v>
      </c>
      <c r="L15">
        <f t="shared" si="10"/>
        <v>6.5</v>
      </c>
      <c r="M15">
        <f t="shared" si="10"/>
        <v>6.5</v>
      </c>
    </row>
    <row r="16" spans="1:27" ht="15.6">
      <c r="A16" s="1" t="s">
        <v>31</v>
      </c>
      <c r="B16">
        <f>B17*0.33</f>
        <v>7.2187500000000002E-2</v>
      </c>
      <c r="C16">
        <f t="shared" ref="C16:M16" si="11">C17*0.33</f>
        <v>7.2187500000000002E-2</v>
      </c>
      <c r="D16">
        <f t="shared" si="11"/>
        <v>7.2187500000000002E-2</v>
      </c>
      <c r="E16">
        <f t="shared" si="11"/>
        <v>7.2187500000000002E-2</v>
      </c>
      <c r="F16">
        <f t="shared" si="11"/>
        <v>7.2187500000000002E-2</v>
      </c>
      <c r="G16">
        <f t="shared" si="11"/>
        <v>7.2187500000000002E-2</v>
      </c>
      <c r="H16">
        <f t="shared" si="11"/>
        <v>7.2187500000000002E-2</v>
      </c>
      <c r="I16">
        <f t="shared" si="11"/>
        <v>7.2187500000000002E-2</v>
      </c>
      <c r="J16">
        <f t="shared" si="11"/>
        <v>7.2187500000000002E-2</v>
      </c>
      <c r="K16">
        <f t="shared" si="11"/>
        <v>7.2187500000000002E-2</v>
      </c>
      <c r="L16">
        <f t="shared" si="11"/>
        <v>7.2187500000000002E-2</v>
      </c>
      <c r="M16">
        <f t="shared" si="11"/>
        <v>7.2187500000000002E-2</v>
      </c>
    </row>
    <row r="17" spans="1:13" ht="15.6">
      <c r="A17" s="1" t="s">
        <v>30</v>
      </c>
      <c r="B17">
        <f>B18*B19</f>
        <v>0.21875</v>
      </c>
      <c r="C17">
        <f t="shared" ref="C17:M17" si="12">C18*C19</f>
        <v>0.21875</v>
      </c>
      <c r="D17">
        <f t="shared" si="12"/>
        <v>0.21875</v>
      </c>
      <c r="E17">
        <f t="shared" si="12"/>
        <v>0.21875</v>
      </c>
      <c r="F17">
        <f t="shared" si="12"/>
        <v>0.21875</v>
      </c>
      <c r="G17">
        <f t="shared" si="12"/>
        <v>0.21875</v>
      </c>
      <c r="H17">
        <f t="shared" si="12"/>
        <v>0.21875</v>
      </c>
      <c r="I17">
        <f t="shared" si="12"/>
        <v>0.21875</v>
      </c>
      <c r="J17">
        <f t="shared" si="12"/>
        <v>0.21875</v>
      </c>
      <c r="K17">
        <f t="shared" si="12"/>
        <v>0.21875</v>
      </c>
      <c r="L17">
        <f t="shared" si="12"/>
        <v>0.21875</v>
      </c>
      <c r="M17">
        <f t="shared" si="12"/>
        <v>0.21875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3.5</v>
      </c>
      <c r="C19">
        <f t="shared" ref="C19:M19" si="14">C12/2</f>
        <v>3.5</v>
      </c>
      <c r="D19">
        <f t="shared" si="14"/>
        <v>3.5</v>
      </c>
      <c r="E19">
        <f t="shared" si="14"/>
        <v>3.5</v>
      </c>
      <c r="F19">
        <f t="shared" si="14"/>
        <v>3.5</v>
      </c>
      <c r="G19">
        <f t="shared" si="14"/>
        <v>3.5</v>
      </c>
      <c r="H19">
        <f t="shared" si="14"/>
        <v>3.5</v>
      </c>
      <c r="I19">
        <f t="shared" si="14"/>
        <v>3.5</v>
      </c>
      <c r="J19">
        <f t="shared" si="14"/>
        <v>3.5</v>
      </c>
      <c r="K19">
        <f t="shared" si="14"/>
        <v>3.5</v>
      </c>
      <c r="L19">
        <f t="shared" si="14"/>
        <v>3.5</v>
      </c>
      <c r="M19">
        <f t="shared" si="14"/>
        <v>3.5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51">
        <v>3.3768938804254055E-3</v>
      </c>
      <c r="C23" s="51">
        <v>3.3768938804254055E-3</v>
      </c>
      <c r="D23" s="51">
        <v>3.3768938804254055E-3</v>
      </c>
      <c r="E23" s="51">
        <v>3.3768938804254055E-3</v>
      </c>
      <c r="F23" s="51">
        <v>3.3768938804254055E-3</v>
      </c>
      <c r="G23" s="51">
        <v>3.3768938804254055E-3</v>
      </c>
      <c r="H23" s="51">
        <v>3.3768938804254055E-3</v>
      </c>
      <c r="I23" s="51">
        <v>3.3768938804254055E-3</v>
      </c>
      <c r="J23" s="51">
        <v>3.3768938804254055E-3</v>
      </c>
      <c r="K23" s="51">
        <v>3.3768938804254055E-3</v>
      </c>
      <c r="L23" s="51">
        <v>3.3768938804254055E-3</v>
      </c>
      <c r="M23" s="51">
        <v>3.3768938804254055E-3</v>
      </c>
    </row>
    <row r="24" spans="1:13" ht="15.6">
      <c r="A24" s="3" t="s">
        <v>54</v>
      </c>
      <c r="B24" s="51">
        <v>3.3768938804254055E-3</v>
      </c>
      <c r="C24" s="51">
        <v>3.3768938804254055E-3</v>
      </c>
      <c r="D24" s="51">
        <v>3.3768938804254055E-3</v>
      </c>
      <c r="E24" s="51">
        <v>3.3768938804254055E-3</v>
      </c>
      <c r="F24" s="51">
        <v>3.3768938804254055E-3</v>
      </c>
      <c r="G24" s="51">
        <v>3.3768938804254055E-3</v>
      </c>
      <c r="H24" s="51">
        <v>3.3768938804254055E-3</v>
      </c>
      <c r="I24" s="51">
        <v>3.3768938804254055E-3</v>
      </c>
      <c r="J24" s="51">
        <v>3.3768938804254055E-3</v>
      </c>
      <c r="K24" s="51">
        <v>3.3768938804254055E-3</v>
      </c>
      <c r="L24" s="51">
        <v>3.3768938804254055E-3</v>
      </c>
      <c r="M24" s="51">
        <v>3.3768938804254055E-3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51">
        <v>3.3768938804254055E-3</v>
      </c>
      <c r="C27" s="51">
        <v>3.3768938804254055E-3</v>
      </c>
      <c r="D27" s="51">
        <v>3.3768938804254055E-3</v>
      </c>
      <c r="E27" s="51">
        <v>3.3768938804254055E-3</v>
      </c>
      <c r="F27" s="51">
        <v>3.3768938804254055E-3</v>
      </c>
      <c r="G27" s="51">
        <v>3.3768938804254055E-3</v>
      </c>
      <c r="H27" s="51">
        <v>3.3768938804254055E-3</v>
      </c>
      <c r="I27" s="51">
        <v>3.3768938804254055E-3</v>
      </c>
      <c r="J27" s="51">
        <v>3.3768938804254055E-3</v>
      </c>
      <c r="K27" s="51">
        <v>3.3768938804254055E-3</v>
      </c>
      <c r="L27" s="51">
        <v>3.3768938804254055E-3</v>
      </c>
      <c r="M27" s="51">
        <v>3.3768938804254055E-3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62.1</v>
      </c>
      <c r="C33">
        <f>$B$33</f>
        <v>62.1</v>
      </c>
      <c r="D33">
        <f t="shared" ref="D33:M33" si="21">$B$33</f>
        <v>62.1</v>
      </c>
      <c r="E33">
        <f t="shared" si="21"/>
        <v>62.1</v>
      </c>
      <c r="F33">
        <f t="shared" si="21"/>
        <v>62.1</v>
      </c>
      <c r="G33">
        <f t="shared" si="21"/>
        <v>62.1</v>
      </c>
      <c r="H33">
        <f t="shared" si="21"/>
        <v>62.1</v>
      </c>
      <c r="I33">
        <f t="shared" si="21"/>
        <v>62.1</v>
      </c>
      <c r="J33">
        <f t="shared" si="21"/>
        <v>62.1</v>
      </c>
      <c r="K33">
        <f t="shared" si="21"/>
        <v>62.1</v>
      </c>
      <c r="L33">
        <f t="shared" si="21"/>
        <v>62.1</v>
      </c>
      <c r="M33">
        <f t="shared" si="21"/>
        <v>62.1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327.11833505503716</v>
      </c>
      <c r="C38">
        <f t="shared" ref="C38:M38" si="24">PI()*C12^2/4*C39</f>
        <v>327.11833505503716</v>
      </c>
      <c r="D38">
        <f t="shared" si="24"/>
        <v>327.11833505503716</v>
      </c>
      <c r="E38">
        <f t="shared" si="24"/>
        <v>327.11833505503716</v>
      </c>
      <c r="F38">
        <f t="shared" si="24"/>
        <v>327.11833505503716</v>
      </c>
      <c r="G38">
        <f t="shared" si="24"/>
        <v>327.11833505503716</v>
      </c>
      <c r="H38">
        <f t="shared" si="24"/>
        <v>327.11833505503716</v>
      </c>
      <c r="I38">
        <f t="shared" si="24"/>
        <v>327.11833505503716</v>
      </c>
      <c r="J38">
        <f t="shared" si="24"/>
        <v>327.11833505503716</v>
      </c>
      <c r="K38">
        <f t="shared" si="24"/>
        <v>327.11833505503716</v>
      </c>
      <c r="L38">
        <f t="shared" si="24"/>
        <v>327.11833505503716</v>
      </c>
      <c r="M38">
        <f t="shared" si="24"/>
        <v>327.11833505503716</v>
      </c>
    </row>
    <row r="39" spans="1:13" ht="15.6">
      <c r="A39" s="1" t="s">
        <v>12</v>
      </c>
      <c r="B39">
        <f>B14</f>
        <v>8.5</v>
      </c>
      <c r="C39">
        <f t="shared" ref="C39:M39" si="25">C14</f>
        <v>8.5</v>
      </c>
      <c r="D39">
        <f t="shared" si="25"/>
        <v>8.5</v>
      </c>
      <c r="E39">
        <f t="shared" si="25"/>
        <v>8.5</v>
      </c>
      <c r="F39">
        <f t="shared" si="25"/>
        <v>8.5</v>
      </c>
      <c r="G39">
        <f t="shared" si="25"/>
        <v>8.5</v>
      </c>
      <c r="H39">
        <f t="shared" si="25"/>
        <v>8.5</v>
      </c>
      <c r="I39">
        <f t="shared" si="25"/>
        <v>8.5</v>
      </c>
      <c r="J39">
        <f t="shared" si="25"/>
        <v>8.5</v>
      </c>
      <c r="K39">
        <f t="shared" si="25"/>
        <v>8.5</v>
      </c>
      <c r="L39">
        <f t="shared" si="25"/>
        <v>8.5</v>
      </c>
      <c r="M39">
        <f t="shared" si="25"/>
        <v>8.5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B494-C5AC-D449-A2B9-E68765EED41C}">
  <sheetPr>
    <tabColor rgb="FFFFC000"/>
  </sheetPr>
  <dimension ref="A1:AA60"/>
  <sheetViews>
    <sheetView zoomScale="130" zoomScaleNormal="130" workbookViewId="0">
      <selection activeCell="B41" sqref="B41"/>
    </sheetView>
  </sheetViews>
  <sheetFormatPr defaultColWidth="8.77734375" defaultRowHeight="13.2"/>
  <cols>
    <col min="2" max="13" width="10.44140625" customWidth="1"/>
  </cols>
  <sheetData>
    <row r="1" spans="1:27">
      <c r="A1" s="1" t="s">
        <v>90</v>
      </c>
      <c r="B1" s="1">
        <v>4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5.7262629918469121E-3</v>
      </c>
      <c r="C5">
        <f t="shared" ref="C5:M5" si="0">C6+C7</f>
        <v>7.2387009217203969E-3</v>
      </c>
      <c r="D5">
        <f t="shared" si="0"/>
        <v>9.7886809364361831E-3</v>
      </c>
      <c r="E5">
        <f t="shared" si="0"/>
        <v>1.1737384270829827E-2</v>
      </c>
      <c r="F5">
        <f t="shared" si="0"/>
        <v>1.3802783352319565E-2</v>
      </c>
      <c r="G5">
        <f t="shared" si="0"/>
        <v>1.3884590038673334E-2</v>
      </c>
      <c r="H5">
        <f t="shared" si="0"/>
        <v>1.574384377176067E-2</v>
      </c>
      <c r="I5">
        <f t="shared" si="0"/>
        <v>1.3923517911872844E-2</v>
      </c>
      <c r="J5">
        <f t="shared" si="0"/>
        <v>1.1506235624684733E-2</v>
      </c>
      <c r="K5">
        <f t="shared" si="0"/>
        <v>8.8390604263955935E-3</v>
      </c>
      <c r="L5">
        <f t="shared" si="0"/>
        <v>6.3571966912831634E-3</v>
      </c>
      <c r="M5">
        <f t="shared" si="0"/>
        <v>5.5675696687834935E-3</v>
      </c>
      <c r="N5" s="44">
        <f>SUM(B5:M5)</f>
        <v>0.12411582660660672</v>
      </c>
    </row>
    <row r="6" spans="1:27" ht="15.6">
      <c r="A6" s="1" t="s">
        <v>41</v>
      </c>
      <c r="B6">
        <f>B4*B8*B9*B10*B11</f>
        <v>3.2548522272195365E-3</v>
      </c>
      <c r="C6">
        <f t="shared" ref="C6:M6" si="1">C4*C8*C9*C10*C11</f>
        <v>4.7672901570930204E-3</v>
      </c>
      <c r="D6">
        <f t="shared" si="1"/>
        <v>7.3172701718088075E-3</v>
      </c>
      <c r="E6">
        <f t="shared" si="1"/>
        <v>9.2659735062024517E-3</v>
      </c>
      <c r="F6">
        <f t="shared" si="1"/>
        <v>1.1331372587692189E-2</v>
      </c>
      <c r="G6">
        <f t="shared" si="1"/>
        <v>1.1413179274045959E-2</v>
      </c>
      <c r="H6">
        <f t="shared" si="1"/>
        <v>1.3272433007133292E-2</v>
      </c>
      <c r="I6">
        <f t="shared" si="1"/>
        <v>1.1452107147245467E-2</v>
      </c>
      <c r="J6">
        <f t="shared" si="1"/>
        <v>9.0348248600573555E-3</v>
      </c>
      <c r="K6">
        <f t="shared" si="1"/>
        <v>6.367649661768217E-3</v>
      </c>
      <c r="L6">
        <f t="shared" si="1"/>
        <v>3.8857859266557874E-3</v>
      </c>
      <c r="M6">
        <f t="shared" si="1"/>
        <v>3.0961589041561179E-3</v>
      </c>
    </row>
    <row r="7" spans="1:27" ht="15.6">
      <c r="A7" s="1" t="s">
        <v>40</v>
      </c>
      <c r="B7">
        <f>0.001/5.614*B34*B21*B37/12*B38*B35*B36*B9</f>
        <v>2.4714107646273756E-3</v>
      </c>
      <c r="C7">
        <f t="shared" ref="C7:M7" si="2">0.001/5.614*C34*C21*C37/12*C38*C35*C36*C9</f>
        <v>2.4714107646273764E-3</v>
      </c>
      <c r="D7">
        <f t="shared" si="2"/>
        <v>2.4714107646273756E-3</v>
      </c>
      <c r="E7">
        <f t="shared" si="2"/>
        <v>2.471410764627376E-3</v>
      </c>
      <c r="F7">
        <f t="shared" si="2"/>
        <v>2.4714107646273764E-3</v>
      </c>
      <c r="G7">
        <f t="shared" si="2"/>
        <v>2.4714107646273764E-3</v>
      </c>
      <c r="H7">
        <f t="shared" si="2"/>
        <v>2.4714107646273764E-3</v>
      </c>
      <c r="I7">
        <f t="shared" si="2"/>
        <v>2.4714107646273764E-3</v>
      </c>
      <c r="J7">
        <f t="shared" si="2"/>
        <v>2.4714107646273769E-3</v>
      </c>
      <c r="K7">
        <f t="shared" si="2"/>
        <v>2.471410764627376E-3</v>
      </c>
      <c r="L7">
        <f t="shared" si="2"/>
        <v>2.471410764627376E-3</v>
      </c>
      <c r="M7">
        <f t="shared" si="2"/>
        <v>2.4714107646273756E-3</v>
      </c>
    </row>
    <row r="8" spans="1:27" ht="15.6">
      <c r="A8" s="1" t="s">
        <v>39</v>
      </c>
      <c r="B8">
        <f>B12^2/4*PI()*B13</f>
        <v>85.387506576866329</v>
      </c>
      <c r="C8">
        <f t="shared" ref="C8:M8" si="3">C12^2/4*PI()*C13</f>
        <v>85.387506576866329</v>
      </c>
      <c r="D8">
        <f t="shared" si="3"/>
        <v>85.387506576866329</v>
      </c>
      <c r="E8">
        <f t="shared" si="3"/>
        <v>85.387506576866329</v>
      </c>
      <c r="F8">
        <f t="shared" si="3"/>
        <v>85.387506576866329</v>
      </c>
      <c r="G8">
        <f t="shared" si="3"/>
        <v>85.387506576866329</v>
      </c>
      <c r="H8">
        <f t="shared" si="3"/>
        <v>85.387506576866329</v>
      </c>
      <c r="I8">
        <f t="shared" si="3"/>
        <v>85.387506576866329</v>
      </c>
      <c r="J8">
        <f t="shared" si="3"/>
        <v>85.387506576866329</v>
      </c>
      <c r="K8">
        <f t="shared" si="3"/>
        <v>85.387506576866329</v>
      </c>
      <c r="L8">
        <f t="shared" si="3"/>
        <v>85.387506576866329</v>
      </c>
      <c r="M8">
        <f t="shared" si="3"/>
        <v>85.387506576866329</v>
      </c>
    </row>
    <row r="9" spans="1:27" ht="15.6">
      <c r="A9" s="1" t="s">
        <v>38</v>
      </c>
      <c r="B9">
        <f>B33*B27/(B34*B21)</f>
        <v>3.8990405874548493E-5</v>
      </c>
      <c r="C9">
        <f t="shared" ref="C9:M9" si="4">C33*C27/(C34*C21)</f>
        <v>3.8835436057877005E-5</v>
      </c>
      <c r="D9">
        <f t="shared" si="4"/>
        <v>3.8453347942392176E-5</v>
      </c>
      <c r="E9">
        <f t="shared" si="4"/>
        <v>3.8190329146616584E-5</v>
      </c>
      <c r="F9">
        <f t="shared" si="4"/>
        <v>3.7711291826174654E-5</v>
      </c>
      <c r="G9">
        <f t="shared" si="4"/>
        <v>3.7315240451257793E-5</v>
      </c>
      <c r="H9">
        <f t="shared" si="4"/>
        <v>3.6927421436741693E-5</v>
      </c>
      <c r="I9">
        <f t="shared" si="4"/>
        <v>3.6927421436741693E-5</v>
      </c>
      <c r="J9">
        <f t="shared" si="4"/>
        <v>3.7279647890735798E-5</v>
      </c>
      <c r="K9">
        <f t="shared" si="4"/>
        <v>3.7967731541332242E-5</v>
      </c>
      <c r="L9">
        <f t="shared" si="4"/>
        <v>3.8605277408778559E-5</v>
      </c>
      <c r="M9">
        <f t="shared" si="4"/>
        <v>3.9068355506444832E-5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0.99960305601234722</v>
      </c>
      <c r="C11">
        <f t="shared" ref="C11:M11" si="6">1/(1+0.053*C27*C13)</f>
        <v>0.99960305601234722</v>
      </c>
      <c r="D11">
        <f t="shared" si="6"/>
        <v>0.99960305601234722</v>
      </c>
      <c r="E11">
        <f t="shared" si="6"/>
        <v>0.99960305601234722</v>
      </c>
      <c r="F11">
        <f t="shared" si="6"/>
        <v>0.99960305601234722</v>
      </c>
      <c r="G11">
        <f t="shared" si="6"/>
        <v>0.99960305601234722</v>
      </c>
      <c r="H11">
        <f t="shared" si="6"/>
        <v>0.99960305601234722</v>
      </c>
      <c r="I11">
        <f t="shared" si="6"/>
        <v>0.99960305601234722</v>
      </c>
      <c r="J11">
        <f t="shared" si="6"/>
        <v>0.99960305601234722</v>
      </c>
      <c r="K11">
        <f t="shared" si="6"/>
        <v>0.99960305601234722</v>
      </c>
      <c r="L11">
        <f t="shared" si="6"/>
        <v>0.99960305601234722</v>
      </c>
      <c r="M11">
        <f t="shared" si="6"/>
        <v>0.99960305601234722</v>
      </c>
    </row>
    <row r="12" spans="1:27">
      <c r="A12" s="1" t="s">
        <v>35</v>
      </c>
      <c r="B12" s="6">
        <v>7</v>
      </c>
      <c r="C12">
        <f>$B$12</f>
        <v>7</v>
      </c>
      <c r="D12">
        <f t="shared" ref="D12:M12" si="7">$B$12</f>
        <v>7</v>
      </c>
      <c r="E12">
        <f t="shared" si="7"/>
        <v>7</v>
      </c>
      <c r="F12">
        <f t="shared" si="7"/>
        <v>7</v>
      </c>
      <c r="G12">
        <f t="shared" si="7"/>
        <v>7</v>
      </c>
      <c r="H12">
        <f t="shared" si="7"/>
        <v>7</v>
      </c>
      <c r="I12">
        <f t="shared" si="7"/>
        <v>7</v>
      </c>
      <c r="J12">
        <f t="shared" si="7"/>
        <v>7</v>
      </c>
      <c r="K12">
        <f t="shared" si="7"/>
        <v>7</v>
      </c>
      <c r="L12">
        <f t="shared" si="7"/>
        <v>7</v>
      </c>
      <c r="M12">
        <f t="shared" si="7"/>
        <v>7</v>
      </c>
    </row>
    <row r="13" spans="1:27" ht="15.6">
      <c r="A13" s="1" t="s">
        <v>34</v>
      </c>
      <c r="B13">
        <f>B14-B15+B17</f>
        <v>2.21875</v>
      </c>
      <c r="C13">
        <f t="shared" ref="C13:M13" si="8">C14-C15+C17</f>
        <v>2.21875</v>
      </c>
      <c r="D13">
        <f t="shared" si="8"/>
        <v>2.21875</v>
      </c>
      <c r="E13">
        <f t="shared" si="8"/>
        <v>2.21875</v>
      </c>
      <c r="F13">
        <f t="shared" si="8"/>
        <v>2.21875</v>
      </c>
      <c r="G13">
        <f t="shared" si="8"/>
        <v>2.21875</v>
      </c>
      <c r="H13">
        <f t="shared" si="8"/>
        <v>2.21875</v>
      </c>
      <c r="I13">
        <f t="shared" si="8"/>
        <v>2.21875</v>
      </c>
      <c r="J13">
        <f t="shared" si="8"/>
        <v>2.21875</v>
      </c>
      <c r="K13">
        <f t="shared" si="8"/>
        <v>2.21875</v>
      </c>
      <c r="L13">
        <f t="shared" si="8"/>
        <v>2.21875</v>
      </c>
      <c r="M13">
        <f t="shared" si="8"/>
        <v>2.21875</v>
      </c>
    </row>
    <row r="14" spans="1:27" ht="15.6">
      <c r="A14" s="1" t="s">
        <v>33</v>
      </c>
      <c r="B14" s="6">
        <v>8.5</v>
      </c>
      <c r="C14">
        <f>$B$14</f>
        <v>8.5</v>
      </c>
      <c r="D14">
        <f t="shared" ref="D14:M14" si="9">$B$14</f>
        <v>8.5</v>
      </c>
      <c r="E14">
        <f t="shared" si="9"/>
        <v>8.5</v>
      </c>
      <c r="F14">
        <f t="shared" si="9"/>
        <v>8.5</v>
      </c>
      <c r="G14">
        <f t="shared" si="9"/>
        <v>8.5</v>
      </c>
      <c r="H14">
        <f t="shared" si="9"/>
        <v>8.5</v>
      </c>
      <c r="I14">
        <f t="shared" si="9"/>
        <v>8.5</v>
      </c>
      <c r="J14">
        <f t="shared" si="9"/>
        <v>8.5</v>
      </c>
      <c r="K14">
        <f t="shared" si="9"/>
        <v>8.5</v>
      </c>
      <c r="L14">
        <f t="shared" si="9"/>
        <v>8.5</v>
      </c>
      <c r="M14">
        <f t="shared" si="9"/>
        <v>8.5</v>
      </c>
    </row>
    <row r="15" spans="1:27" ht="15.6">
      <c r="A15" s="1" t="s">
        <v>32</v>
      </c>
      <c r="B15">
        <f>B14-2</f>
        <v>6.5</v>
      </c>
      <c r="C15">
        <f>$B$15</f>
        <v>6.5</v>
      </c>
      <c r="D15">
        <f t="shared" ref="D15:M15" si="10">$B$15</f>
        <v>6.5</v>
      </c>
      <c r="E15">
        <f t="shared" si="10"/>
        <v>6.5</v>
      </c>
      <c r="F15">
        <f t="shared" si="10"/>
        <v>6.5</v>
      </c>
      <c r="G15">
        <f t="shared" si="10"/>
        <v>6.5</v>
      </c>
      <c r="H15">
        <f t="shared" si="10"/>
        <v>6.5</v>
      </c>
      <c r="I15">
        <f t="shared" si="10"/>
        <v>6.5</v>
      </c>
      <c r="J15">
        <f t="shared" si="10"/>
        <v>6.5</v>
      </c>
      <c r="K15">
        <f t="shared" si="10"/>
        <v>6.5</v>
      </c>
      <c r="L15">
        <f t="shared" si="10"/>
        <v>6.5</v>
      </c>
      <c r="M15">
        <f t="shared" si="10"/>
        <v>6.5</v>
      </c>
    </row>
    <row r="16" spans="1:27" ht="15.6">
      <c r="A16" s="1" t="s">
        <v>31</v>
      </c>
      <c r="B16">
        <f>B17*0.33</f>
        <v>7.2187500000000002E-2</v>
      </c>
      <c r="C16">
        <f t="shared" ref="C16:M16" si="11">C17*0.33</f>
        <v>7.2187500000000002E-2</v>
      </c>
      <c r="D16">
        <f t="shared" si="11"/>
        <v>7.2187500000000002E-2</v>
      </c>
      <c r="E16">
        <f t="shared" si="11"/>
        <v>7.2187500000000002E-2</v>
      </c>
      <c r="F16">
        <f t="shared" si="11"/>
        <v>7.2187500000000002E-2</v>
      </c>
      <c r="G16">
        <f t="shared" si="11"/>
        <v>7.2187500000000002E-2</v>
      </c>
      <c r="H16">
        <f t="shared" si="11"/>
        <v>7.2187500000000002E-2</v>
      </c>
      <c r="I16">
        <f t="shared" si="11"/>
        <v>7.2187500000000002E-2</v>
      </c>
      <c r="J16">
        <f t="shared" si="11"/>
        <v>7.2187500000000002E-2</v>
      </c>
      <c r="K16">
        <f t="shared" si="11"/>
        <v>7.2187500000000002E-2</v>
      </c>
      <c r="L16">
        <f t="shared" si="11"/>
        <v>7.2187500000000002E-2</v>
      </c>
      <c r="M16">
        <f t="shared" si="11"/>
        <v>7.2187500000000002E-2</v>
      </c>
    </row>
    <row r="17" spans="1:13" ht="15.6">
      <c r="A17" s="1" t="s">
        <v>30</v>
      </c>
      <c r="B17">
        <f>B18*B19</f>
        <v>0.21875</v>
      </c>
      <c r="C17">
        <f t="shared" ref="C17:M17" si="12">C18*C19</f>
        <v>0.21875</v>
      </c>
      <c r="D17">
        <f t="shared" si="12"/>
        <v>0.21875</v>
      </c>
      <c r="E17">
        <f t="shared" si="12"/>
        <v>0.21875</v>
      </c>
      <c r="F17">
        <f t="shared" si="12"/>
        <v>0.21875</v>
      </c>
      <c r="G17">
        <f t="shared" si="12"/>
        <v>0.21875</v>
      </c>
      <c r="H17">
        <f t="shared" si="12"/>
        <v>0.21875</v>
      </c>
      <c r="I17">
        <f t="shared" si="12"/>
        <v>0.21875</v>
      </c>
      <c r="J17">
        <f t="shared" si="12"/>
        <v>0.21875</v>
      </c>
      <c r="K17">
        <f t="shared" si="12"/>
        <v>0.21875</v>
      </c>
      <c r="L17">
        <f t="shared" si="12"/>
        <v>0.21875</v>
      </c>
      <c r="M17">
        <f t="shared" si="12"/>
        <v>0.21875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3.5</v>
      </c>
      <c r="C19">
        <f t="shared" ref="C19:M19" si="14">C12/2</f>
        <v>3.5</v>
      </c>
      <c r="D19">
        <f t="shared" si="14"/>
        <v>3.5</v>
      </c>
      <c r="E19">
        <f t="shared" si="14"/>
        <v>3.5</v>
      </c>
      <c r="F19">
        <f t="shared" si="14"/>
        <v>3.5</v>
      </c>
      <c r="G19">
        <f t="shared" si="14"/>
        <v>3.5</v>
      </c>
      <c r="H19">
        <f t="shared" si="14"/>
        <v>3.5</v>
      </c>
      <c r="I19">
        <f t="shared" si="14"/>
        <v>3.5</v>
      </c>
      <c r="J19">
        <f t="shared" si="14"/>
        <v>3.5</v>
      </c>
      <c r="K19">
        <f t="shared" si="14"/>
        <v>3.5</v>
      </c>
      <c r="L19">
        <f t="shared" si="14"/>
        <v>3.5</v>
      </c>
      <c r="M19">
        <f t="shared" si="14"/>
        <v>3.5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51">
        <v>3.3768938804254055E-3</v>
      </c>
      <c r="C23" s="51">
        <v>3.3768938804254055E-3</v>
      </c>
      <c r="D23" s="51">
        <v>3.3768938804254055E-3</v>
      </c>
      <c r="E23" s="51">
        <v>3.3768938804254055E-3</v>
      </c>
      <c r="F23" s="51">
        <v>3.3768938804254055E-3</v>
      </c>
      <c r="G23" s="51">
        <v>3.3768938804254055E-3</v>
      </c>
      <c r="H23" s="51">
        <v>3.3768938804254055E-3</v>
      </c>
      <c r="I23" s="51">
        <v>3.3768938804254055E-3</v>
      </c>
      <c r="J23" s="51">
        <v>3.3768938804254055E-3</v>
      </c>
      <c r="K23" s="51">
        <v>3.3768938804254055E-3</v>
      </c>
      <c r="L23" s="51">
        <v>3.3768938804254055E-3</v>
      </c>
      <c r="M23" s="51">
        <v>3.3768938804254055E-3</v>
      </c>
    </row>
    <row r="24" spans="1:13" ht="15.6">
      <c r="A24" s="3" t="s">
        <v>54</v>
      </c>
      <c r="B24" s="51">
        <v>3.3768938804254055E-3</v>
      </c>
      <c r="C24" s="51">
        <v>3.3768938804254055E-3</v>
      </c>
      <c r="D24" s="51">
        <v>3.3768938804254055E-3</v>
      </c>
      <c r="E24" s="51">
        <v>3.3768938804254055E-3</v>
      </c>
      <c r="F24" s="51">
        <v>3.3768938804254055E-3</v>
      </c>
      <c r="G24" s="51">
        <v>3.3768938804254055E-3</v>
      </c>
      <c r="H24" s="51">
        <v>3.3768938804254055E-3</v>
      </c>
      <c r="I24" s="51">
        <v>3.3768938804254055E-3</v>
      </c>
      <c r="J24" s="51">
        <v>3.3768938804254055E-3</v>
      </c>
      <c r="K24" s="51">
        <v>3.3768938804254055E-3</v>
      </c>
      <c r="L24" s="51">
        <v>3.3768938804254055E-3</v>
      </c>
      <c r="M24" s="51">
        <v>3.3768938804254055E-3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51">
        <v>3.3768938804254055E-3</v>
      </c>
      <c r="C27" s="51">
        <v>3.3768938804254055E-3</v>
      </c>
      <c r="D27" s="51">
        <v>3.3768938804254055E-3</v>
      </c>
      <c r="E27" s="51">
        <v>3.3768938804254055E-3</v>
      </c>
      <c r="F27" s="51">
        <v>3.3768938804254055E-3</v>
      </c>
      <c r="G27" s="51">
        <v>3.3768938804254055E-3</v>
      </c>
      <c r="H27" s="51">
        <v>3.3768938804254055E-3</v>
      </c>
      <c r="I27" s="51">
        <v>3.3768938804254055E-3</v>
      </c>
      <c r="J27" s="51">
        <v>3.3768938804254055E-3</v>
      </c>
      <c r="K27" s="51">
        <v>3.3768938804254055E-3</v>
      </c>
      <c r="L27" s="51">
        <v>3.3768938804254055E-3</v>
      </c>
      <c r="M27" s="51">
        <v>3.3768938804254055E-3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62.1</v>
      </c>
      <c r="C33">
        <f>$B$33</f>
        <v>62.1</v>
      </c>
      <c r="D33">
        <f t="shared" ref="D33:M33" si="21">$B$33</f>
        <v>62.1</v>
      </c>
      <c r="E33">
        <f t="shared" si="21"/>
        <v>62.1</v>
      </c>
      <c r="F33">
        <f t="shared" si="21"/>
        <v>62.1</v>
      </c>
      <c r="G33">
        <f t="shared" si="21"/>
        <v>62.1</v>
      </c>
      <c r="H33">
        <f t="shared" si="21"/>
        <v>62.1</v>
      </c>
      <c r="I33">
        <f t="shared" si="21"/>
        <v>62.1</v>
      </c>
      <c r="J33">
        <f t="shared" si="21"/>
        <v>62.1</v>
      </c>
      <c r="K33">
        <f t="shared" si="21"/>
        <v>62.1</v>
      </c>
      <c r="L33">
        <f t="shared" si="21"/>
        <v>62.1</v>
      </c>
      <c r="M33">
        <f t="shared" si="21"/>
        <v>62.1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327.11833505503716</v>
      </c>
      <c r="C38">
        <f t="shared" ref="C38:M38" si="24">PI()*C12^2/4*C39</f>
        <v>327.11833505503716</v>
      </c>
      <c r="D38">
        <f t="shared" si="24"/>
        <v>327.11833505503716</v>
      </c>
      <c r="E38">
        <f t="shared" si="24"/>
        <v>327.11833505503716</v>
      </c>
      <c r="F38">
        <f t="shared" si="24"/>
        <v>327.11833505503716</v>
      </c>
      <c r="G38">
        <f t="shared" si="24"/>
        <v>327.11833505503716</v>
      </c>
      <c r="H38">
        <f t="shared" si="24"/>
        <v>327.11833505503716</v>
      </c>
      <c r="I38">
        <f t="shared" si="24"/>
        <v>327.11833505503716</v>
      </c>
      <c r="J38">
        <f t="shared" si="24"/>
        <v>327.11833505503716</v>
      </c>
      <c r="K38">
        <f t="shared" si="24"/>
        <v>327.11833505503716</v>
      </c>
      <c r="L38">
        <f t="shared" si="24"/>
        <v>327.11833505503716</v>
      </c>
      <c r="M38">
        <f t="shared" si="24"/>
        <v>327.11833505503716</v>
      </c>
    </row>
    <row r="39" spans="1:13" ht="15.6">
      <c r="A39" s="1" t="s">
        <v>12</v>
      </c>
      <c r="B39">
        <f>B14</f>
        <v>8.5</v>
      </c>
      <c r="C39">
        <f t="shared" ref="C39:M39" si="25">C14</f>
        <v>8.5</v>
      </c>
      <c r="D39">
        <f t="shared" si="25"/>
        <v>8.5</v>
      </c>
      <c r="E39">
        <f t="shared" si="25"/>
        <v>8.5</v>
      </c>
      <c r="F39">
        <f t="shared" si="25"/>
        <v>8.5</v>
      </c>
      <c r="G39">
        <f t="shared" si="25"/>
        <v>8.5</v>
      </c>
      <c r="H39">
        <f t="shared" si="25"/>
        <v>8.5</v>
      </c>
      <c r="I39">
        <f t="shared" si="25"/>
        <v>8.5</v>
      </c>
      <c r="J39">
        <f t="shared" si="25"/>
        <v>8.5</v>
      </c>
      <c r="K39">
        <f t="shared" si="25"/>
        <v>8.5</v>
      </c>
      <c r="L39">
        <f t="shared" si="25"/>
        <v>8.5</v>
      </c>
      <c r="M39">
        <f t="shared" si="25"/>
        <v>8.5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3B2A-14F4-4C46-BBFD-5A90FA126605}">
  <sheetPr>
    <tabColor rgb="FFFFC000"/>
  </sheetPr>
  <dimension ref="A1:AA60"/>
  <sheetViews>
    <sheetView zoomScale="130" zoomScaleNormal="130" workbookViewId="0">
      <selection activeCell="P11" sqref="P11"/>
    </sheetView>
  </sheetViews>
  <sheetFormatPr defaultColWidth="8.77734375" defaultRowHeight="13.2"/>
  <cols>
    <col min="2" max="13" width="10.44140625" customWidth="1"/>
  </cols>
  <sheetData>
    <row r="1" spans="1:27">
      <c r="A1" s="1" t="s">
        <v>91</v>
      </c>
      <c r="B1" s="1">
        <v>1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5" t="s">
        <v>94</v>
      </c>
      <c r="O4" s="5" t="s">
        <v>93</v>
      </c>
      <c r="P4" s="5" t="s">
        <v>92</v>
      </c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0.79448923070138799</v>
      </c>
      <c r="C5">
        <f t="shared" ref="C5:M5" si="0">C6+C7</f>
        <v>0.99458405196780619</v>
      </c>
      <c r="D5">
        <f t="shared" si="0"/>
        <v>1.3319451992911717</v>
      </c>
      <c r="E5">
        <f t="shared" si="0"/>
        <v>1.5897577267972669</v>
      </c>
      <c r="F5">
        <f t="shared" si="0"/>
        <v>1.8630090463334574</v>
      </c>
      <c r="G5">
        <f t="shared" si="0"/>
        <v>1.8738320321638411</v>
      </c>
      <c r="H5">
        <f t="shared" si="0"/>
        <v>2.1198104198138727</v>
      </c>
      <c r="I5">
        <f t="shared" si="0"/>
        <v>1.8789821713373471</v>
      </c>
      <c r="J5">
        <f t="shared" si="0"/>
        <v>1.5591768704706563</v>
      </c>
      <c r="K5">
        <f t="shared" si="0"/>
        <v>1.2063108559079745</v>
      </c>
      <c r="L5">
        <f t="shared" si="0"/>
        <v>0.87796146009080656</v>
      </c>
      <c r="M5">
        <f t="shared" si="0"/>
        <v>0.7734941792765635</v>
      </c>
      <c r="N5" s="44">
        <f>SUM(B5:M5)</f>
        <v>16.863353244152155</v>
      </c>
      <c r="O5" s="50">
        <v>0.35930000000000001</v>
      </c>
      <c r="P5" s="44">
        <f>N5*O5</f>
        <v>6.0590028206238689</v>
      </c>
    </row>
    <row r="6" spans="1:27" ht="15.6">
      <c r="A6" s="1" t="s">
        <v>41</v>
      </c>
      <c r="B6">
        <f>B4*B8*B9*B10*B11</f>
        <v>0.43061540694670136</v>
      </c>
      <c r="C6">
        <f t="shared" ref="C6:M6" si="1">C4*C8*C9*C10*C11</f>
        <v>0.63071022821311951</v>
      </c>
      <c r="D6">
        <f t="shared" si="1"/>
        <v>0.96807137553648515</v>
      </c>
      <c r="E6">
        <f t="shared" si="1"/>
        <v>1.2258839030425803</v>
      </c>
      <c r="F6">
        <f t="shared" si="1"/>
        <v>1.4991352225787706</v>
      </c>
      <c r="G6">
        <f t="shared" si="1"/>
        <v>1.5099582084091545</v>
      </c>
      <c r="H6">
        <f t="shared" si="1"/>
        <v>1.755936596059186</v>
      </c>
      <c r="I6">
        <f t="shared" si="1"/>
        <v>1.5151083475826603</v>
      </c>
      <c r="J6">
        <f t="shared" si="1"/>
        <v>1.1953030467159695</v>
      </c>
      <c r="K6">
        <f t="shared" si="1"/>
        <v>0.84243703215328791</v>
      </c>
      <c r="L6">
        <f t="shared" si="1"/>
        <v>0.51408763633611976</v>
      </c>
      <c r="M6">
        <f t="shared" si="1"/>
        <v>0.40962035552187687</v>
      </c>
    </row>
    <row r="7" spans="1:27" ht="15.6">
      <c r="A7" s="1" t="s">
        <v>40</v>
      </c>
      <c r="B7">
        <f>0.001/5.614*B34*B21*B37/12*B38*B35*B36*B9</f>
        <v>0.36387382375468669</v>
      </c>
      <c r="C7">
        <f t="shared" ref="C7:M7" si="2">0.001/5.614*C34*C21*C37/12*C38*C35*C36*C9</f>
        <v>0.36387382375468674</v>
      </c>
      <c r="D7">
        <f t="shared" si="2"/>
        <v>0.36387382375468669</v>
      </c>
      <c r="E7">
        <f t="shared" si="2"/>
        <v>0.36387382375468669</v>
      </c>
      <c r="F7">
        <f t="shared" si="2"/>
        <v>0.36387382375468669</v>
      </c>
      <c r="G7">
        <f t="shared" si="2"/>
        <v>0.36387382375468669</v>
      </c>
      <c r="H7">
        <f t="shared" si="2"/>
        <v>0.36387382375468674</v>
      </c>
      <c r="I7">
        <f t="shared" si="2"/>
        <v>0.36387382375468674</v>
      </c>
      <c r="J7">
        <f t="shared" si="2"/>
        <v>0.36387382375468685</v>
      </c>
      <c r="K7">
        <f t="shared" si="2"/>
        <v>0.36387382375468669</v>
      </c>
      <c r="L7">
        <f t="shared" si="2"/>
        <v>0.36387382375468674</v>
      </c>
      <c r="M7">
        <f t="shared" si="2"/>
        <v>0.36387382375468663</v>
      </c>
    </row>
    <row r="8" spans="1:27" ht="15.6">
      <c r="A8" s="1" t="s">
        <v>39</v>
      </c>
      <c r="B8">
        <f>B12^2/4*PI()*B13</f>
        <v>85.387506576866329</v>
      </c>
      <c r="C8">
        <f t="shared" ref="C8:M8" si="3">C12^2/4*PI()*C13</f>
        <v>85.387506576866329</v>
      </c>
      <c r="D8">
        <f t="shared" si="3"/>
        <v>85.387506576866329</v>
      </c>
      <c r="E8">
        <f t="shared" si="3"/>
        <v>85.387506576866329</v>
      </c>
      <c r="F8">
        <f t="shared" si="3"/>
        <v>85.387506576866329</v>
      </c>
      <c r="G8">
        <f t="shared" si="3"/>
        <v>85.387506576866329</v>
      </c>
      <c r="H8">
        <f t="shared" si="3"/>
        <v>85.387506576866329</v>
      </c>
      <c r="I8">
        <f t="shared" si="3"/>
        <v>85.387506576866329</v>
      </c>
      <c r="J8">
        <f t="shared" si="3"/>
        <v>85.387506576866329</v>
      </c>
      <c r="K8">
        <f t="shared" si="3"/>
        <v>85.387506576866329</v>
      </c>
      <c r="L8">
        <f t="shared" si="3"/>
        <v>85.387506576866329</v>
      </c>
      <c r="M8">
        <f t="shared" si="3"/>
        <v>85.387506576866329</v>
      </c>
    </row>
    <row r="9" spans="1:27" ht="15.6">
      <c r="A9" s="1" t="s">
        <v>38</v>
      </c>
      <c r="B9">
        <f>B33*B27/(B34*B21)</f>
        <v>5.7406839358241108E-3</v>
      </c>
      <c r="C9">
        <f t="shared" ref="C9:M9" si="4">C33*C27/(C34*C21)</f>
        <v>5.7178672270171791E-3</v>
      </c>
      <c r="D9">
        <f t="shared" si="4"/>
        <v>5.6616111543389301E-3</v>
      </c>
      <c r="E9">
        <f t="shared" si="4"/>
        <v>5.6228860438441355E-3</v>
      </c>
      <c r="F9">
        <f t="shared" si="4"/>
        <v>5.5523558252316557E-3</v>
      </c>
      <c r="G9">
        <f t="shared" si="4"/>
        <v>5.4940438965725494E-3</v>
      </c>
      <c r="H9">
        <f t="shared" si="4"/>
        <v>5.4369440450397653E-3</v>
      </c>
      <c r="I9">
        <f t="shared" si="4"/>
        <v>5.4369440450397653E-3</v>
      </c>
      <c r="J9">
        <f t="shared" si="4"/>
        <v>5.4888034884300729E-3</v>
      </c>
      <c r="K9">
        <f t="shared" si="4"/>
        <v>5.5901122763455293E-3</v>
      </c>
      <c r="L9">
        <f t="shared" si="4"/>
        <v>5.6839802225109532E-3</v>
      </c>
      <c r="M9">
        <f t="shared" si="4"/>
        <v>5.7521607129848943E-3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0.89821433712483878</v>
      </c>
      <c r="C11">
        <f t="shared" ref="C11:M11" si="6">1/(1+0.053*C27*C13)</f>
        <v>0.89821433712483878</v>
      </c>
      <c r="D11">
        <f t="shared" si="6"/>
        <v>0.89821433712483878</v>
      </c>
      <c r="E11">
        <f t="shared" si="6"/>
        <v>0.89821433712483878</v>
      </c>
      <c r="F11">
        <f t="shared" si="6"/>
        <v>0.89821433712483878</v>
      </c>
      <c r="G11">
        <f t="shared" si="6"/>
        <v>0.89821433712483878</v>
      </c>
      <c r="H11">
        <f t="shared" si="6"/>
        <v>0.89821433712483878</v>
      </c>
      <c r="I11">
        <f t="shared" si="6"/>
        <v>0.89821433712483878</v>
      </c>
      <c r="J11">
        <f t="shared" si="6"/>
        <v>0.89821433712483878</v>
      </c>
      <c r="K11">
        <f t="shared" si="6"/>
        <v>0.89821433712483878</v>
      </c>
      <c r="L11">
        <f t="shared" si="6"/>
        <v>0.89821433712483878</v>
      </c>
      <c r="M11">
        <f t="shared" si="6"/>
        <v>0.89821433712483878</v>
      </c>
    </row>
    <row r="12" spans="1:27">
      <c r="A12" s="1" t="s">
        <v>35</v>
      </c>
      <c r="B12" s="6">
        <v>7</v>
      </c>
      <c r="C12">
        <f>$B$12</f>
        <v>7</v>
      </c>
      <c r="D12">
        <f t="shared" ref="D12:M12" si="7">$B$12</f>
        <v>7</v>
      </c>
      <c r="E12">
        <f t="shared" si="7"/>
        <v>7</v>
      </c>
      <c r="F12">
        <f t="shared" si="7"/>
        <v>7</v>
      </c>
      <c r="G12">
        <f t="shared" si="7"/>
        <v>7</v>
      </c>
      <c r="H12">
        <f t="shared" si="7"/>
        <v>7</v>
      </c>
      <c r="I12">
        <f t="shared" si="7"/>
        <v>7</v>
      </c>
      <c r="J12">
        <f t="shared" si="7"/>
        <v>7</v>
      </c>
      <c r="K12">
        <f t="shared" si="7"/>
        <v>7</v>
      </c>
      <c r="L12">
        <f t="shared" si="7"/>
        <v>7</v>
      </c>
      <c r="M12">
        <f t="shared" si="7"/>
        <v>7</v>
      </c>
    </row>
    <row r="13" spans="1:27" ht="15.6">
      <c r="A13" s="1" t="s">
        <v>34</v>
      </c>
      <c r="B13">
        <f>B14-B15+B17</f>
        <v>2.21875</v>
      </c>
      <c r="C13">
        <f t="shared" ref="C13:M13" si="8">C14-C15+C17</f>
        <v>2.21875</v>
      </c>
      <c r="D13">
        <f t="shared" si="8"/>
        <v>2.21875</v>
      </c>
      <c r="E13">
        <f t="shared" si="8"/>
        <v>2.21875</v>
      </c>
      <c r="F13">
        <f t="shared" si="8"/>
        <v>2.21875</v>
      </c>
      <c r="G13">
        <f t="shared" si="8"/>
        <v>2.21875</v>
      </c>
      <c r="H13">
        <f t="shared" si="8"/>
        <v>2.21875</v>
      </c>
      <c r="I13">
        <f t="shared" si="8"/>
        <v>2.21875</v>
      </c>
      <c r="J13">
        <f t="shared" si="8"/>
        <v>2.21875</v>
      </c>
      <c r="K13">
        <f t="shared" si="8"/>
        <v>2.21875</v>
      </c>
      <c r="L13">
        <f t="shared" si="8"/>
        <v>2.21875</v>
      </c>
      <c r="M13">
        <f t="shared" si="8"/>
        <v>2.21875</v>
      </c>
    </row>
    <row r="14" spans="1:27" ht="15.6">
      <c r="A14" s="1" t="s">
        <v>33</v>
      </c>
      <c r="B14" s="6">
        <v>8.5</v>
      </c>
      <c r="C14">
        <f>$B$14</f>
        <v>8.5</v>
      </c>
      <c r="D14">
        <f t="shared" ref="D14:M14" si="9">$B$14</f>
        <v>8.5</v>
      </c>
      <c r="E14">
        <f t="shared" si="9"/>
        <v>8.5</v>
      </c>
      <c r="F14">
        <f t="shared" si="9"/>
        <v>8.5</v>
      </c>
      <c r="G14">
        <f t="shared" si="9"/>
        <v>8.5</v>
      </c>
      <c r="H14">
        <f t="shared" si="9"/>
        <v>8.5</v>
      </c>
      <c r="I14">
        <f t="shared" si="9"/>
        <v>8.5</v>
      </c>
      <c r="J14">
        <f t="shared" si="9"/>
        <v>8.5</v>
      </c>
      <c r="K14">
        <f t="shared" si="9"/>
        <v>8.5</v>
      </c>
      <c r="L14">
        <f t="shared" si="9"/>
        <v>8.5</v>
      </c>
      <c r="M14">
        <f t="shared" si="9"/>
        <v>8.5</v>
      </c>
    </row>
    <row r="15" spans="1:27" ht="15.6">
      <c r="A15" s="1" t="s">
        <v>32</v>
      </c>
      <c r="B15">
        <f>B14-2</f>
        <v>6.5</v>
      </c>
      <c r="C15">
        <f>$B$15</f>
        <v>6.5</v>
      </c>
      <c r="D15">
        <f t="shared" ref="D15:M15" si="10">$B$15</f>
        <v>6.5</v>
      </c>
      <c r="E15">
        <f t="shared" si="10"/>
        <v>6.5</v>
      </c>
      <c r="F15">
        <f t="shared" si="10"/>
        <v>6.5</v>
      </c>
      <c r="G15">
        <f t="shared" si="10"/>
        <v>6.5</v>
      </c>
      <c r="H15">
        <f t="shared" si="10"/>
        <v>6.5</v>
      </c>
      <c r="I15">
        <f t="shared" si="10"/>
        <v>6.5</v>
      </c>
      <c r="J15">
        <f t="shared" si="10"/>
        <v>6.5</v>
      </c>
      <c r="K15">
        <f t="shared" si="10"/>
        <v>6.5</v>
      </c>
      <c r="L15">
        <f t="shared" si="10"/>
        <v>6.5</v>
      </c>
      <c r="M15">
        <f t="shared" si="10"/>
        <v>6.5</v>
      </c>
    </row>
    <row r="16" spans="1:27" ht="15.6">
      <c r="A16" s="1" t="s">
        <v>31</v>
      </c>
      <c r="B16">
        <f>B17*0.33</f>
        <v>7.2187500000000002E-2</v>
      </c>
      <c r="C16">
        <f t="shared" ref="C16:M16" si="11">C17*0.33</f>
        <v>7.2187500000000002E-2</v>
      </c>
      <c r="D16">
        <f t="shared" si="11"/>
        <v>7.2187500000000002E-2</v>
      </c>
      <c r="E16">
        <f t="shared" si="11"/>
        <v>7.2187500000000002E-2</v>
      </c>
      <c r="F16">
        <f t="shared" si="11"/>
        <v>7.2187500000000002E-2</v>
      </c>
      <c r="G16">
        <f t="shared" si="11"/>
        <v>7.2187500000000002E-2</v>
      </c>
      <c r="H16">
        <f t="shared" si="11"/>
        <v>7.2187500000000002E-2</v>
      </c>
      <c r="I16">
        <f t="shared" si="11"/>
        <v>7.2187500000000002E-2</v>
      </c>
      <c r="J16">
        <f t="shared" si="11"/>
        <v>7.2187500000000002E-2</v>
      </c>
      <c r="K16">
        <f t="shared" si="11"/>
        <v>7.2187500000000002E-2</v>
      </c>
      <c r="L16">
        <f t="shared" si="11"/>
        <v>7.2187500000000002E-2</v>
      </c>
      <c r="M16">
        <f t="shared" si="11"/>
        <v>7.2187500000000002E-2</v>
      </c>
    </row>
    <row r="17" spans="1:13" ht="15.6">
      <c r="A17" s="1" t="s">
        <v>30</v>
      </c>
      <c r="B17">
        <f>B18*B19</f>
        <v>0.21875</v>
      </c>
      <c r="C17">
        <f t="shared" ref="C17:M17" si="12">C18*C19</f>
        <v>0.21875</v>
      </c>
      <c r="D17">
        <f t="shared" si="12"/>
        <v>0.21875</v>
      </c>
      <c r="E17">
        <f t="shared" si="12"/>
        <v>0.21875</v>
      </c>
      <c r="F17">
        <f t="shared" si="12"/>
        <v>0.21875</v>
      </c>
      <c r="G17">
        <f t="shared" si="12"/>
        <v>0.21875</v>
      </c>
      <c r="H17">
        <f t="shared" si="12"/>
        <v>0.21875</v>
      </c>
      <c r="I17">
        <f t="shared" si="12"/>
        <v>0.21875</v>
      </c>
      <c r="J17">
        <f t="shared" si="12"/>
        <v>0.21875</v>
      </c>
      <c r="K17">
        <f t="shared" si="12"/>
        <v>0.21875</v>
      </c>
      <c r="L17">
        <f t="shared" si="12"/>
        <v>0.21875</v>
      </c>
      <c r="M17">
        <f t="shared" si="12"/>
        <v>0.21875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3.5</v>
      </c>
      <c r="C19">
        <f t="shared" ref="C19:M19" si="14">C12/2</f>
        <v>3.5</v>
      </c>
      <c r="D19">
        <f t="shared" si="14"/>
        <v>3.5</v>
      </c>
      <c r="E19">
        <f t="shared" si="14"/>
        <v>3.5</v>
      </c>
      <c r="F19">
        <f t="shared" si="14"/>
        <v>3.5</v>
      </c>
      <c r="G19">
        <f t="shared" si="14"/>
        <v>3.5</v>
      </c>
      <c r="H19">
        <f t="shared" si="14"/>
        <v>3.5</v>
      </c>
      <c r="I19">
        <f t="shared" si="14"/>
        <v>3.5</v>
      </c>
      <c r="J19">
        <f t="shared" si="14"/>
        <v>3.5</v>
      </c>
      <c r="K19">
        <f t="shared" si="14"/>
        <v>3.5</v>
      </c>
      <c r="L19">
        <f t="shared" si="14"/>
        <v>3.5</v>
      </c>
      <c r="M19">
        <f t="shared" si="14"/>
        <v>3.5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52">
        <v>0.96365679128722415</v>
      </c>
      <c r="C23" s="52">
        <v>0.96365679128722415</v>
      </c>
      <c r="D23" s="52">
        <v>0.96365679128722415</v>
      </c>
      <c r="E23" s="52">
        <v>0.96365679128722415</v>
      </c>
      <c r="F23" s="52">
        <v>0.96365679128722415</v>
      </c>
      <c r="G23" s="52">
        <v>0.96365679128722415</v>
      </c>
      <c r="H23" s="52">
        <v>0.96365679128722415</v>
      </c>
      <c r="I23" s="52">
        <v>0.96365679128722415</v>
      </c>
      <c r="J23" s="52">
        <v>0.96365679128722415</v>
      </c>
      <c r="K23" s="52">
        <v>0.96365679128722415</v>
      </c>
      <c r="L23" s="52">
        <v>0.96365679128722415</v>
      </c>
      <c r="M23" s="52">
        <v>0.96365679128722415</v>
      </c>
    </row>
    <row r="24" spans="1:13" ht="15.6">
      <c r="A24" s="3" t="s">
        <v>54</v>
      </c>
      <c r="B24" s="52">
        <v>0.96365679128722415</v>
      </c>
      <c r="C24" s="52">
        <v>0.96365679128722415</v>
      </c>
      <c r="D24" s="52">
        <v>0.96365679128722415</v>
      </c>
      <c r="E24" s="52">
        <v>0.96365679128722415</v>
      </c>
      <c r="F24" s="52">
        <v>0.96365679128722415</v>
      </c>
      <c r="G24" s="52">
        <v>0.96365679128722415</v>
      </c>
      <c r="H24" s="52">
        <v>0.96365679128722415</v>
      </c>
      <c r="I24" s="52">
        <v>0.96365679128722415</v>
      </c>
      <c r="J24" s="52">
        <v>0.96365679128722415</v>
      </c>
      <c r="K24" s="52">
        <v>0.96365679128722415</v>
      </c>
      <c r="L24" s="52">
        <v>0.96365679128722415</v>
      </c>
      <c r="M24" s="52">
        <v>0.96365679128722415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52">
        <v>0.96365679128722415</v>
      </c>
      <c r="C27" s="52">
        <v>0.96365679128722415</v>
      </c>
      <c r="D27" s="52">
        <v>0.96365679128722415</v>
      </c>
      <c r="E27" s="52">
        <v>0.96365679128722415</v>
      </c>
      <c r="F27" s="52">
        <v>0.96365679128722415</v>
      </c>
      <c r="G27" s="52">
        <v>0.96365679128722415</v>
      </c>
      <c r="H27" s="52">
        <v>0.96365679128722415</v>
      </c>
      <c r="I27" s="52">
        <v>0.96365679128722415</v>
      </c>
      <c r="J27" s="52">
        <v>0.96365679128722415</v>
      </c>
      <c r="K27" s="52">
        <v>0.96365679128722415</v>
      </c>
      <c r="L27" s="52">
        <v>0.96365679128722415</v>
      </c>
      <c r="M27" s="52">
        <v>0.96365679128722415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32.04</v>
      </c>
      <c r="C33">
        <f>$B$33</f>
        <v>32.04</v>
      </c>
      <c r="D33">
        <f t="shared" ref="D33:M33" si="21">$B$33</f>
        <v>32.04</v>
      </c>
      <c r="E33">
        <f t="shared" si="21"/>
        <v>32.04</v>
      </c>
      <c r="F33">
        <f t="shared" si="21"/>
        <v>32.04</v>
      </c>
      <c r="G33">
        <f t="shared" si="21"/>
        <v>32.04</v>
      </c>
      <c r="H33">
        <f t="shared" si="21"/>
        <v>32.04</v>
      </c>
      <c r="I33">
        <f t="shared" si="21"/>
        <v>32.04</v>
      </c>
      <c r="J33">
        <f t="shared" si="21"/>
        <v>32.04</v>
      </c>
      <c r="K33">
        <f t="shared" si="21"/>
        <v>32.04</v>
      </c>
      <c r="L33">
        <f t="shared" si="21"/>
        <v>32.04</v>
      </c>
      <c r="M33">
        <f t="shared" si="21"/>
        <v>32.04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327.11833505503716</v>
      </c>
      <c r="C38">
        <f t="shared" ref="C38:M38" si="24">PI()*C12^2/4*C39</f>
        <v>327.11833505503716</v>
      </c>
      <c r="D38">
        <f t="shared" si="24"/>
        <v>327.11833505503716</v>
      </c>
      <c r="E38">
        <f t="shared" si="24"/>
        <v>327.11833505503716</v>
      </c>
      <c r="F38">
        <f t="shared" si="24"/>
        <v>327.11833505503716</v>
      </c>
      <c r="G38">
        <f t="shared" si="24"/>
        <v>327.11833505503716</v>
      </c>
      <c r="H38">
        <f t="shared" si="24"/>
        <v>327.11833505503716</v>
      </c>
      <c r="I38">
        <f t="shared" si="24"/>
        <v>327.11833505503716</v>
      </c>
      <c r="J38">
        <f t="shared" si="24"/>
        <v>327.11833505503716</v>
      </c>
      <c r="K38">
        <f t="shared" si="24"/>
        <v>327.11833505503716</v>
      </c>
      <c r="L38">
        <f t="shared" si="24"/>
        <v>327.11833505503716</v>
      </c>
      <c r="M38">
        <f t="shared" si="24"/>
        <v>327.11833505503716</v>
      </c>
    </row>
    <row r="39" spans="1:13" ht="15.6">
      <c r="A39" s="1" t="s">
        <v>12</v>
      </c>
      <c r="B39">
        <f>B14</f>
        <v>8.5</v>
      </c>
      <c r="C39">
        <f t="shared" ref="C39:M39" si="25">C14</f>
        <v>8.5</v>
      </c>
      <c r="D39">
        <f t="shared" si="25"/>
        <v>8.5</v>
      </c>
      <c r="E39">
        <f t="shared" si="25"/>
        <v>8.5</v>
      </c>
      <c r="F39">
        <f t="shared" si="25"/>
        <v>8.5</v>
      </c>
      <c r="G39">
        <f t="shared" si="25"/>
        <v>8.5</v>
      </c>
      <c r="H39">
        <f t="shared" si="25"/>
        <v>8.5</v>
      </c>
      <c r="I39">
        <f t="shared" si="25"/>
        <v>8.5</v>
      </c>
      <c r="J39">
        <f t="shared" si="25"/>
        <v>8.5</v>
      </c>
      <c r="K39">
        <f t="shared" si="25"/>
        <v>8.5</v>
      </c>
      <c r="L39">
        <f t="shared" si="25"/>
        <v>8.5</v>
      </c>
      <c r="M39">
        <f t="shared" si="25"/>
        <v>8.5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74</v>
      </c>
      <c r="B1" s="1">
        <v>1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5.0689284052431178</v>
      </c>
      <c r="C5">
        <f t="shared" ref="C5:M5" si="0">C6+C7</f>
        <v>6.2390191968873925</v>
      </c>
      <c r="D5">
        <f t="shared" si="0"/>
        <v>7.7123206432856133</v>
      </c>
      <c r="E5">
        <f t="shared" si="0"/>
        <v>9.0973993891210654</v>
      </c>
      <c r="F5">
        <f t="shared" si="0"/>
        <v>10.416761428261339</v>
      </c>
      <c r="G5">
        <f t="shared" si="0"/>
        <v>10.572662258393009</v>
      </c>
      <c r="H5">
        <f t="shared" si="0"/>
        <v>11.75155452574349</v>
      </c>
      <c r="I5">
        <f t="shared" si="0"/>
        <v>10.546539805664173</v>
      </c>
      <c r="J5">
        <f t="shared" si="0"/>
        <v>9.0004358977266286</v>
      </c>
      <c r="K5">
        <f t="shared" si="0"/>
        <v>7.1145788668463261</v>
      </c>
      <c r="L5">
        <f t="shared" si="0"/>
        <v>5.5102966541827678</v>
      </c>
      <c r="M5">
        <f t="shared" si="0"/>
        <v>4.8789250560299529</v>
      </c>
      <c r="N5">
        <f>SUM(B5:M5)</f>
        <v>97.909422127384886</v>
      </c>
    </row>
    <row r="6" spans="1:27" ht="15.6">
      <c r="A6" s="1" t="s">
        <v>41</v>
      </c>
      <c r="B6">
        <f>B4*B8*B9*B10*B11</f>
        <v>-0.24518957119619969</v>
      </c>
      <c r="C6">
        <f t="shared" ref="C6:M6" si="1">C4*C8*C9*C10*C11</f>
        <v>0.92490122044807455</v>
      </c>
      <c r="D6">
        <f t="shared" si="1"/>
        <v>2.3982026668462977</v>
      </c>
      <c r="E6">
        <f t="shared" si="1"/>
        <v>3.7832814126817507</v>
      </c>
      <c r="F6">
        <f t="shared" si="1"/>
        <v>5.1026434518220221</v>
      </c>
      <c r="G6">
        <f t="shared" si="1"/>
        <v>5.2585442819536921</v>
      </c>
      <c r="H6">
        <f t="shared" si="1"/>
        <v>6.4374365493041736</v>
      </c>
      <c r="I6">
        <f t="shared" si="1"/>
        <v>5.2324218292248554</v>
      </c>
      <c r="J6">
        <f t="shared" si="1"/>
        <v>3.6863179212873112</v>
      </c>
      <c r="K6">
        <f t="shared" si="1"/>
        <v>1.8004608904070094</v>
      </c>
      <c r="L6">
        <f t="shared" si="1"/>
        <v>0.19617867774345055</v>
      </c>
      <c r="M6">
        <f t="shared" si="1"/>
        <v>-0.43519292040936325</v>
      </c>
    </row>
    <row r="7" spans="1:27" ht="15.6">
      <c r="A7" s="1" t="s">
        <v>40</v>
      </c>
      <c r="B7">
        <f>0.001/5.614*B34*B21*B37/12*B38*B35*B36*B9</f>
        <v>5.3141179764393174</v>
      </c>
      <c r="C7">
        <f t="shared" ref="C7:M7" si="2">0.001/5.614*C34*C21*C37/12*C38*C35*C36*C9</f>
        <v>5.3141179764393183</v>
      </c>
      <c r="D7">
        <f t="shared" si="2"/>
        <v>5.3141179764393156</v>
      </c>
      <c r="E7">
        <f t="shared" si="2"/>
        <v>5.3141179764393156</v>
      </c>
      <c r="F7">
        <f t="shared" si="2"/>
        <v>5.3141179764393174</v>
      </c>
      <c r="G7">
        <f t="shared" si="2"/>
        <v>5.3141179764393174</v>
      </c>
      <c r="H7">
        <f t="shared" si="2"/>
        <v>5.3141179764393174</v>
      </c>
      <c r="I7">
        <f t="shared" si="2"/>
        <v>5.3141179764393174</v>
      </c>
      <c r="J7">
        <f t="shared" si="2"/>
        <v>5.3141179764393183</v>
      </c>
      <c r="K7">
        <f t="shared" si="2"/>
        <v>5.3141179764393165</v>
      </c>
      <c r="L7">
        <f t="shared" si="2"/>
        <v>5.3141179764393174</v>
      </c>
      <c r="M7">
        <f t="shared" si="2"/>
        <v>5.3141179764393165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1.0226132893765802E-2</v>
      </c>
      <c r="C9">
        <f t="shared" ref="C9:M9" si="4">C33*C27/(C34*C21)</f>
        <v>1.0185488486397894E-2</v>
      </c>
      <c r="D9">
        <f t="shared" si="4"/>
        <v>1.0085277068782801E-2</v>
      </c>
      <c r="E9">
        <f t="shared" si="4"/>
        <v>1.0016294325494272E-2</v>
      </c>
      <c r="F9">
        <f t="shared" si="4"/>
        <v>9.8906557436422606E-3</v>
      </c>
      <c r="G9">
        <f t="shared" si="4"/>
        <v>9.7867821393076565E-3</v>
      </c>
      <c r="H9">
        <f t="shared" si="4"/>
        <v>9.6850676612914195E-3</v>
      </c>
      <c r="I9">
        <f t="shared" si="4"/>
        <v>9.6850676612914195E-3</v>
      </c>
      <c r="J9">
        <f t="shared" si="4"/>
        <v>9.7774471696974816E-3</v>
      </c>
      <c r="K9">
        <f t="shared" si="4"/>
        <v>9.9579129713530581E-3</v>
      </c>
      <c r="L9">
        <f t="shared" si="4"/>
        <v>1.0125124074190873E-2</v>
      </c>
      <c r="M9">
        <f t="shared" si="4"/>
        <v>1.0246576981918071E-2</v>
      </c>
    </row>
    <row r="10" spans="1:27" ht="15.6">
      <c r="A10" s="1" t="s">
        <v>37</v>
      </c>
      <c r="B10">
        <f>B20/B21+(B22-B25)/(B26-B27)</f>
        <v>-3.7098629230297511E-3</v>
      </c>
      <c r="C10">
        <f t="shared" ref="C10:M10" si="5">C20/C21+(C22-C25)/(C26-C27)</f>
        <v>1.5053726275294901E-2</v>
      </c>
      <c r="D10">
        <f t="shared" si="5"/>
        <v>3.5606141201506625E-2</v>
      </c>
      <c r="E10">
        <f t="shared" si="5"/>
        <v>5.8442511405940506E-2</v>
      </c>
      <c r="F10">
        <f t="shared" si="5"/>
        <v>7.7249735145426851E-2</v>
      </c>
      <c r="G10">
        <f t="shared" si="5"/>
        <v>8.3136725680590398E-2</v>
      </c>
      <c r="H10">
        <f t="shared" si="5"/>
        <v>9.9526140826701012E-2</v>
      </c>
      <c r="I10">
        <f t="shared" si="5"/>
        <v>8.0895982096542307E-2</v>
      </c>
      <c r="J10">
        <f t="shared" si="5"/>
        <v>5.8335726494873952E-2</v>
      </c>
      <c r="K10">
        <f t="shared" si="5"/>
        <v>2.7073364337567726E-2</v>
      </c>
      <c r="L10">
        <f t="shared" si="5"/>
        <v>2.9979111020441637E-3</v>
      </c>
      <c r="M10">
        <f t="shared" si="5"/>
        <v>-6.3596011123509925E-3</v>
      </c>
    </row>
    <row r="11" spans="1:27" ht="15.6">
      <c r="A11" s="1" t="s">
        <v>36</v>
      </c>
      <c r="B11">
        <f>1/(1+0.053*B27*B13)</f>
        <v>0.87908103066756582</v>
      </c>
      <c r="C11">
        <f t="shared" ref="C11:M11" si="6">1/(1+0.053*C27*C13)</f>
        <v>0.87908103066756582</v>
      </c>
      <c r="D11">
        <f t="shared" si="6"/>
        <v>0.87908103066756582</v>
      </c>
      <c r="E11">
        <f t="shared" si="6"/>
        <v>0.87908103066756582</v>
      </c>
      <c r="F11">
        <f t="shared" si="6"/>
        <v>0.87908103066756582</v>
      </c>
      <c r="G11">
        <f t="shared" si="6"/>
        <v>0.87908103066756582</v>
      </c>
      <c r="H11">
        <f t="shared" si="6"/>
        <v>0.87908103066756582</v>
      </c>
      <c r="I11">
        <f t="shared" si="6"/>
        <v>0.87908103066756582</v>
      </c>
      <c r="J11">
        <f t="shared" si="6"/>
        <v>0.87908103066756582</v>
      </c>
      <c r="K11">
        <f t="shared" si="6"/>
        <v>0.87908103066756582</v>
      </c>
      <c r="L11">
        <f t="shared" si="6"/>
        <v>0.87908103066756582</v>
      </c>
      <c r="M11">
        <f t="shared" si="6"/>
        <v>0.87908103066756582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1.1000000000000001</v>
      </c>
      <c r="C27" s="6">
        <v>1.1000000000000001</v>
      </c>
      <c r="D27" s="6">
        <v>1.1000000000000001</v>
      </c>
      <c r="E27" s="6">
        <v>1.1000000000000001</v>
      </c>
      <c r="F27" s="6">
        <v>1.1000000000000001</v>
      </c>
      <c r="G27" s="6">
        <v>1.1000000000000001</v>
      </c>
      <c r="H27" s="6">
        <v>1.1000000000000001</v>
      </c>
      <c r="I27" s="6">
        <v>1.1000000000000001</v>
      </c>
      <c r="J27" s="6">
        <v>1.1000000000000001</v>
      </c>
      <c r="K27" s="6">
        <v>1.1000000000000001</v>
      </c>
      <c r="L27" s="6">
        <v>1.1000000000000001</v>
      </c>
      <c r="M27" s="6">
        <v>1.1000000000000001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0.3263888888888889</v>
      </c>
      <c r="C35">
        <f t="shared" ref="C35:M35" si="22">(180+C37)/(6*C37)/12</f>
        <v>0.3263888888888889</v>
      </c>
      <c r="D35">
        <f t="shared" si="22"/>
        <v>0.3263888888888889</v>
      </c>
      <c r="E35">
        <f t="shared" si="22"/>
        <v>0.3263888888888889</v>
      </c>
      <c r="F35">
        <f t="shared" si="22"/>
        <v>0.3263888888888889</v>
      </c>
      <c r="G35">
        <f t="shared" si="22"/>
        <v>0.3263888888888889</v>
      </c>
      <c r="H35">
        <f t="shared" si="22"/>
        <v>0.3263888888888889</v>
      </c>
      <c r="I35">
        <f t="shared" si="22"/>
        <v>0.3263888888888889</v>
      </c>
      <c r="J35">
        <f t="shared" si="22"/>
        <v>0.3263888888888889</v>
      </c>
      <c r="K35">
        <f t="shared" si="22"/>
        <v>0.3263888888888889</v>
      </c>
      <c r="L35">
        <f t="shared" si="22"/>
        <v>0.3263888888888889</v>
      </c>
      <c r="M35">
        <f t="shared" si="22"/>
        <v>0.3263888888888889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8</v>
      </c>
      <c r="C37" s="6">
        <v>8</v>
      </c>
      <c r="D37" s="6">
        <v>8</v>
      </c>
      <c r="E37" s="6">
        <v>8</v>
      </c>
      <c r="F37" s="6">
        <v>8</v>
      </c>
      <c r="G37" s="6">
        <v>8</v>
      </c>
      <c r="H37" s="6">
        <v>8</v>
      </c>
      <c r="I37" s="6">
        <v>8</v>
      </c>
      <c r="J37" s="6">
        <v>8</v>
      </c>
      <c r="K37" s="6">
        <v>8</v>
      </c>
      <c r="L37" s="6">
        <v>8</v>
      </c>
      <c r="M37" s="6">
        <v>8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74</v>
      </c>
      <c r="B1" s="1">
        <v>2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5.0689284052431178</v>
      </c>
      <c r="C5">
        <f t="shared" ref="C5:M5" si="0">C6+C7</f>
        <v>6.2390191968873925</v>
      </c>
      <c r="D5">
        <f t="shared" si="0"/>
        <v>7.7123206432856133</v>
      </c>
      <c r="E5">
        <f t="shared" si="0"/>
        <v>9.0973993891210654</v>
      </c>
      <c r="F5">
        <f t="shared" si="0"/>
        <v>10.416761428261339</v>
      </c>
      <c r="G5">
        <f t="shared" si="0"/>
        <v>10.572662258393009</v>
      </c>
      <c r="H5">
        <f t="shared" si="0"/>
        <v>11.75155452574349</v>
      </c>
      <c r="I5">
        <f t="shared" si="0"/>
        <v>10.546539805664173</v>
      </c>
      <c r="J5">
        <f t="shared" si="0"/>
        <v>9.0004358977266286</v>
      </c>
      <c r="K5">
        <f t="shared" si="0"/>
        <v>7.1145788668463261</v>
      </c>
      <c r="L5">
        <f t="shared" si="0"/>
        <v>5.5102966541827678</v>
      </c>
      <c r="M5">
        <f t="shared" si="0"/>
        <v>4.8789250560299529</v>
      </c>
      <c r="N5">
        <f>SUM(B5:M5)</f>
        <v>97.909422127384886</v>
      </c>
    </row>
    <row r="6" spans="1:27" ht="15.6">
      <c r="A6" s="1" t="s">
        <v>41</v>
      </c>
      <c r="B6">
        <f>B4*B8*B9*B10*B11</f>
        <v>-0.24518957119619969</v>
      </c>
      <c r="C6">
        <f t="shared" ref="C6:M6" si="1">C4*C8*C9*C10*C11</f>
        <v>0.92490122044807455</v>
      </c>
      <c r="D6">
        <f t="shared" si="1"/>
        <v>2.3982026668462977</v>
      </c>
      <c r="E6">
        <f t="shared" si="1"/>
        <v>3.7832814126817507</v>
      </c>
      <c r="F6">
        <f t="shared" si="1"/>
        <v>5.1026434518220221</v>
      </c>
      <c r="G6">
        <f t="shared" si="1"/>
        <v>5.2585442819536921</v>
      </c>
      <c r="H6">
        <f t="shared" si="1"/>
        <v>6.4374365493041736</v>
      </c>
      <c r="I6">
        <f t="shared" si="1"/>
        <v>5.2324218292248554</v>
      </c>
      <c r="J6">
        <f t="shared" si="1"/>
        <v>3.6863179212873112</v>
      </c>
      <c r="K6">
        <f t="shared" si="1"/>
        <v>1.8004608904070094</v>
      </c>
      <c r="L6">
        <f t="shared" si="1"/>
        <v>0.19617867774345055</v>
      </c>
      <c r="M6">
        <f t="shared" si="1"/>
        <v>-0.43519292040936325</v>
      </c>
    </row>
    <row r="7" spans="1:27" ht="15.6">
      <c r="A7" s="1" t="s">
        <v>40</v>
      </c>
      <c r="B7">
        <f>0.001/5.614*B34*B21*B37/12*B38*B35*B36*B9</f>
        <v>5.3141179764393174</v>
      </c>
      <c r="C7">
        <f t="shared" ref="C7:M7" si="2">0.001/5.614*C34*C21*C37/12*C38*C35*C36*C9</f>
        <v>5.3141179764393183</v>
      </c>
      <c r="D7">
        <f t="shared" si="2"/>
        <v>5.3141179764393156</v>
      </c>
      <c r="E7">
        <f t="shared" si="2"/>
        <v>5.3141179764393156</v>
      </c>
      <c r="F7">
        <f t="shared" si="2"/>
        <v>5.3141179764393174</v>
      </c>
      <c r="G7">
        <f t="shared" si="2"/>
        <v>5.3141179764393174</v>
      </c>
      <c r="H7">
        <f t="shared" si="2"/>
        <v>5.3141179764393174</v>
      </c>
      <c r="I7">
        <f t="shared" si="2"/>
        <v>5.3141179764393174</v>
      </c>
      <c r="J7">
        <f t="shared" si="2"/>
        <v>5.3141179764393183</v>
      </c>
      <c r="K7">
        <f t="shared" si="2"/>
        <v>5.3141179764393165</v>
      </c>
      <c r="L7">
        <f t="shared" si="2"/>
        <v>5.3141179764393174</v>
      </c>
      <c r="M7">
        <f t="shared" si="2"/>
        <v>5.3141179764393165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1.0226132893765802E-2</v>
      </c>
      <c r="C9">
        <f t="shared" ref="C9:M9" si="4">C33*C27/(C34*C21)</f>
        <v>1.0185488486397894E-2</v>
      </c>
      <c r="D9">
        <f t="shared" si="4"/>
        <v>1.0085277068782801E-2</v>
      </c>
      <c r="E9">
        <f t="shared" si="4"/>
        <v>1.0016294325494272E-2</v>
      </c>
      <c r="F9">
        <f t="shared" si="4"/>
        <v>9.8906557436422606E-3</v>
      </c>
      <c r="G9">
        <f t="shared" si="4"/>
        <v>9.7867821393076565E-3</v>
      </c>
      <c r="H9">
        <f t="shared" si="4"/>
        <v>9.6850676612914195E-3</v>
      </c>
      <c r="I9">
        <f t="shared" si="4"/>
        <v>9.6850676612914195E-3</v>
      </c>
      <c r="J9">
        <f t="shared" si="4"/>
        <v>9.7774471696974816E-3</v>
      </c>
      <c r="K9">
        <f t="shared" si="4"/>
        <v>9.9579129713530581E-3</v>
      </c>
      <c r="L9">
        <f t="shared" si="4"/>
        <v>1.0125124074190873E-2</v>
      </c>
      <c r="M9">
        <f t="shared" si="4"/>
        <v>1.0246576981918071E-2</v>
      </c>
    </row>
    <row r="10" spans="1:27" ht="15.6">
      <c r="A10" s="1" t="s">
        <v>37</v>
      </c>
      <c r="B10">
        <f>B20/B21+(B22-B25)/(B26-B27)</f>
        <v>-3.7098629230297511E-3</v>
      </c>
      <c r="C10">
        <f t="shared" ref="C10:M10" si="5">C20/C21+(C22-C25)/(C26-C27)</f>
        <v>1.5053726275294901E-2</v>
      </c>
      <c r="D10">
        <f t="shared" si="5"/>
        <v>3.5606141201506625E-2</v>
      </c>
      <c r="E10">
        <f t="shared" si="5"/>
        <v>5.8442511405940506E-2</v>
      </c>
      <c r="F10">
        <f t="shared" si="5"/>
        <v>7.7249735145426851E-2</v>
      </c>
      <c r="G10">
        <f t="shared" si="5"/>
        <v>8.3136725680590398E-2</v>
      </c>
      <c r="H10">
        <f t="shared" si="5"/>
        <v>9.9526140826701012E-2</v>
      </c>
      <c r="I10">
        <f t="shared" si="5"/>
        <v>8.0895982096542307E-2</v>
      </c>
      <c r="J10">
        <f t="shared" si="5"/>
        <v>5.8335726494873952E-2</v>
      </c>
      <c r="K10">
        <f t="shared" si="5"/>
        <v>2.7073364337567726E-2</v>
      </c>
      <c r="L10">
        <f t="shared" si="5"/>
        <v>2.9979111020441637E-3</v>
      </c>
      <c r="M10">
        <f t="shared" si="5"/>
        <v>-6.3596011123509925E-3</v>
      </c>
    </row>
    <row r="11" spans="1:27" ht="15.6">
      <c r="A11" s="1" t="s">
        <v>36</v>
      </c>
      <c r="B11">
        <f>1/(1+0.053*B27*B13)</f>
        <v>0.87908103066756582</v>
      </c>
      <c r="C11">
        <f t="shared" ref="C11:M11" si="6">1/(1+0.053*C27*C13)</f>
        <v>0.87908103066756582</v>
      </c>
      <c r="D11">
        <f t="shared" si="6"/>
        <v>0.87908103066756582</v>
      </c>
      <c r="E11">
        <f t="shared" si="6"/>
        <v>0.87908103066756582</v>
      </c>
      <c r="F11">
        <f t="shared" si="6"/>
        <v>0.87908103066756582</v>
      </c>
      <c r="G11">
        <f t="shared" si="6"/>
        <v>0.87908103066756582</v>
      </c>
      <c r="H11">
        <f t="shared" si="6"/>
        <v>0.87908103066756582</v>
      </c>
      <c r="I11">
        <f t="shared" si="6"/>
        <v>0.87908103066756582</v>
      </c>
      <c r="J11">
        <f t="shared" si="6"/>
        <v>0.87908103066756582</v>
      </c>
      <c r="K11">
        <f t="shared" si="6"/>
        <v>0.87908103066756582</v>
      </c>
      <c r="L11">
        <f t="shared" si="6"/>
        <v>0.87908103066756582</v>
      </c>
      <c r="M11">
        <f t="shared" si="6"/>
        <v>0.87908103066756582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1.1000000000000001</v>
      </c>
      <c r="C27" s="6">
        <v>1.1000000000000001</v>
      </c>
      <c r="D27" s="6">
        <v>1.1000000000000001</v>
      </c>
      <c r="E27" s="6">
        <v>1.1000000000000001</v>
      </c>
      <c r="F27" s="6">
        <v>1.1000000000000001</v>
      </c>
      <c r="G27" s="6">
        <v>1.1000000000000001</v>
      </c>
      <c r="H27" s="6">
        <v>1.1000000000000001</v>
      </c>
      <c r="I27" s="6">
        <v>1.1000000000000001</v>
      </c>
      <c r="J27" s="6">
        <v>1.1000000000000001</v>
      </c>
      <c r="K27" s="6">
        <v>1.1000000000000001</v>
      </c>
      <c r="L27" s="6">
        <v>1.1000000000000001</v>
      </c>
      <c r="M27" s="6">
        <v>1.1000000000000001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0.3263888888888889</v>
      </c>
      <c r="C35">
        <f t="shared" ref="C35:M35" si="22">(180+C37)/(6*C37)/12</f>
        <v>0.3263888888888889</v>
      </c>
      <c r="D35">
        <f t="shared" si="22"/>
        <v>0.3263888888888889</v>
      </c>
      <c r="E35">
        <f t="shared" si="22"/>
        <v>0.3263888888888889</v>
      </c>
      <c r="F35">
        <f t="shared" si="22"/>
        <v>0.3263888888888889</v>
      </c>
      <c r="G35">
        <f t="shared" si="22"/>
        <v>0.3263888888888889</v>
      </c>
      <c r="H35">
        <f t="shared" si="22"/>
        <v>0.3263888888888889</v>
      </c>
      <c r="I35">
        <f t="shared" si="22"/>
        <v>0.3263888888888889</v>
      </c>
      <c r="J35">
        <f t="shared" si="22"/>
        <v>0.3263888888888889</v>
      </c>
      <c r="K35">
        <f t="shared" si="22"/>
        <v>0.3263888888888889</v>
      </c>
      <c r="L35">
        <f t="shared" si="22"/>
        <v>0.3263888888888889</v>
      </c>
      <c r="M35">
        <f t="shared" si="22"/>
        <v>0.3263888888888889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8</v>
      </c>
      <c r="C37" s="6">
        <v>8</v>
      </c>
      <c r="D37" s="6">
        <v>8</v>
      </c>
      <c r="E37" s="6">
        <v>8</v>
      </c>
      <c r="F37" s="6">
        <v>8</v>
      </c>
      <c r="G37" s="6">
        <v>8</v>
      </c>
      <c r="H37" s="6">
        <v>8</v>
      </c>
      <c r="I37" s="6">
        <v>8</v>
      </c>
      <c r="J37" s="6">
        <v>8</v>
      </c>
      <c r="K37" s="6">
        <v>8</v>
      </c>
      <c r="L37" s="6">
        <v>8</v>
      </c>
      <c r="M37" s="6">
        <v>8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74</v>
      </c>
      <c r="B1" s="1">
        <v>3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5.0689284052431178</v>
      </c>
      <c r="C5">
        <f t="shared" ref="C5:M5" si="0">C6+C7</f>
        <v>6.2390191968873925</v>
      </c>
      <c r="D5">
        <f t="shared" si="0"/>
        <v>7.7123206432856133</v>
      </c>
      <c r="E5">
        <f t="shared" si="0"/>
        <v>9.0973993891210654</v>
      </c>
      <c r="F5">
        <f t="shared" si="0"/>
        <v>10.416761428261339</v>
      </c>
      <c r="G5">
        <f t="shared" si="0"/>
        <v>10.572662258393009</v>
      </c>
      <c r="H5">
        <f t="shared" si="0"/>
        <v>11.75155452574349</v>
      </c>
      <c r="I5">
        <f t="shared" si="0"/>
        <v>10.546539805664173</v>
      </c>
      <c r="J5">
        <f t="shared" si="0"/>
        <v>9.0004358977266286</v>
      </c>
      <c r="K5">
        <f t="shared" si="0"/>
        <v>7.1145788668463261</v>
      </c>
      <c r="L5">
        <f t="shared" si="0"/>
        <v>5.5102966541827678</v>
      </c>
      <c r="M5">
        <f t="shared" si="0"/>
        <v>4.8789250560299529</v>
      </c>
      <c r="N5">
        <f>SUM(B5:M5)</f>
        <v>97.909422127384886</v>
      </c>
    </row>
    <row r="6" spans="1:27" ht="15.6">
      <c r="A6" s="1" t="s">
        <v>41</v>
      </c>
      <c r="B6">
        <f>B4*B8*B9*B10*B11</f>
        <v>-0.24518957119619969</v>
      </c>
      <c r="C6">
        <f t="shared" ref="C6:M6" si="1">C4*C8*C9*C10*C11</f>
        <v>0.92490122044807455</v>
      </c>
      <c r="D6">
        <f t="shared" si="1"/>
        <v>2.3982026668462977</v>
      </c>
      <c r="E6">
        <f t="shared" si="1"/>
        <v>3.7832814126817507</v>
      </c>
      <c r="F6">
        <f t="shared" si="1"/>
        <v>5.1026434518220221</v>
      </c>
      <c r="G6">
        <f t="shared" si="1"/>
        <v>5.2585442819536921</v>
      </c>
      <c r="H6">
        <f t="shared" si="1"/>
        <v>6.4374365493041736</v>
      </c>
      <c r="I6">
        <f t="shared" si="1"/>
        <v>5.2324218292248554</v>
      </c>
      <c r="J6">
        <f t="shared" si="1"/>
        <v>3.6863179212873112</v>
      </c>
      <c r="K6">
        <f t="shared" si="1"/>
        <v>1.8004608904070094</v>
      </c>
      <c r="L6">
        <f t="shared" si="1"/>
        <v>0.19617867774345055</v>
      </c>
      <c r="M6">
        <f t="shared" si="1"/>
        <v>-0.43519292040936325</v>
      </c>
    </row>
    <row r="7" spans="1:27" ht="15.6">
      <c r="A7" s="1" t="s">
        <v>40</v>
      </c>
      <c r="B7">
        <f>0.001/5.614*B34*B21*B37/12*B38*B35*B36*B9</f>
        <v>5.3141179764393174</v>
      </c>
      <c r="C7">
        <f t="shared" ref="C7:M7" si="2">0.001/5.614*C34*C21*C37/12*C38*C35*C36*C9</f>
        <v>5.3141179764393183</v>
      </c>
      <c r="D7">
        <f t="shared" si="2"/>
        <v>5.3141179764393156</v>
      </c>
      <c r="E7">
        <f t="shared" si="2"/>
        <v>5.3141179764393156</v>
      </c>
      <c r="F7">
        <f t="shared" si="2"/>
        <v>5.3141179764393174</v>
      </c>
      <c r="G7">
        <f t="shared" si="2"/>
        <v>5.3141179764393174</v>
      </c>
      <c r="H7">
        <f t="shared" si="2"/>
        <v>5.3141179764393174</v>
      </c>
      <c r="I7">
        <f t="shared" si="2"/>
        <v>5.3141179764393174</v>
      </c>
      <c r="J7">
        <f t="shared" si="2"/>
        <v>5.3141179764393183</v>
      </c>
      <c r="K7">
        <f t="shared" si="2"/>
        <v>5.3141179764393165</v>
      </c>
      <c r="L7">
        <f t="shared" si="2"/>
        <v>5.3141179764393174</v>
      </c>
      <c r="M7">
        <f t="shared" si="2"/>
        <v>5.3141179764393165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1.0226132893765802E-2</v>
      </c>
      <c r="C9">
        <f t="shared" ref="C9:M9" si="4">C33*C27/(C34*C21)</f>
        <v>1.0185488486397894E-2</v>
      </c>
      <c r="D9">
        <f t="shared" si="4"/>
        <v>1.0085277068782801E-2</v>
      </c>
      <c r="E9">
        <f t="shared" si="4"/>
        <v>1.0016294325494272E-2</v>
      </c>
      <c r="F9">
        <f t="shared" si="4"/>
        <v>9.8906557436422606E-3</v>
      </c>
      <c r="G9">
        <f t="shared" si="4"/>
        <v>9.7867821393076565E-3</v>
      </c>
      <c r="H9">
        <f t="shared" si="4"/>
        <v>9.6850676612914195E-3</v>
      </c>
      <c r="I9">
        <f t="shared" si="4"/>
        <v>9.6850676612914195E-3</v>
      </c>
      <c r="J9">
        <f t="shared" si="4"/>
        <v>9.7774471696974816E-3</v>
      </c>
      <c r="K9">
        <f t="shared" si="4"/>
        <v>9.9579129713530581E-3</v>
      </c>
      <c r="L9">
        <f t="shared" si="4"/>
        <v>1.0125124074190873E-2</v>
      </c>
      <c r="M9">
        <f t="shared" si="4"/>
        <v>1.0246576981918071E-2</v>
      </c>
    </row>
    <row r="10" spans="1:27" ht="15.6">
      <c r="A10" s="1" t="s">
        <v>37</v>
      </c>
      <c r="B10">
        <f>B20/B21+(B22-B25)/(B26-B27)</f>
        <v>-3.7098629230297511E-3</v>
      </c>
      <c r="C10">
        <f t="shared" ref="C10:M10" si="5">C20/C21+(C22-C25)/(C26-C27)</f>
        <v>1.5053726275294901E-2</v>
      </c>
      <c r="D10">
        <f t="shared" si="5"/>
        <v>3.5606141201506625E-2</v>
      </c>
      <c r="E10">
        <f t="shared" si="5"/>
        <v>5.8442511405940506E-2</v>
      </c>
      <c r="F10">
        <f t="shared" si="5"/>
        <v>7.7249735145426851E-2</v>
      </c>
      <c r="G10">
        <f t="shared" si="5"/>
        <v>8.3136725680590398E-2</v>
      </c>
      <c r="H10">
        <f t="shared" si="5"/>
        <v>9.9526140826701012E-2</v>
      </c>
      <c r="I10">
        <f t="shared" si="5"/>
        <v>8.0895982096542307E-2</v>
      </c>
      <c r="J10">
        <f t="shared" si="5"/>
        <v>5.8335726494873952E-2</v>
      </c>
      <c r="K10">
        <f t="shared" si="5"/>
        <v>2.7073364337567726E-2</v>
      </c>
      <c r="L10">
        <f t="shared" si="5"/>
        <v>2.9979111020441637E-3</v>
      </c>
      <c r="M10">
        <f t="shared" si="5"/>
        <v>-6.3596011123509925E-3</v>
      </c>
    </row>
    <row r="11" spans="1:27" ht="15.6">
      <c r="A11" s="1" t="s">
        <v>36</v>
      </c>
      <c r="B11">
        <f>1/(1+0.053*B27*B13)</f>
        <v>0.87908103066756582</v>
      </c>
      <c r="C11">
        <f t="shared" ref="C11:M11" si="6">1/(1+0.053*C27*C13)</f>
        <v>0.87908103066756582</v>
      </c>
      <c r="D11">
        <f t="shared" si="6"/>
        <v>0.87908103066756582</v>
      </c>
      <c r="E11">
        <f t="shared" si="6"/>
        <v>0.87908103066756582</v>
      </c>
      <c r="F11">
        <f t="shared" si="6"/>
        <v>0.87908103066756582</v>
      </c>
      <c r="G11">
        <f t="shared" si="6"/>
        <v>0.87908103066756582</v>
      </c>
      <c r="H11">
        <f t="shared" si="6"/>
        <v>0.87908103066756582</v>
      </c>
      <c r="I11">
        <f t="shared" si="6"/>
        <v>0.87908103066756582</v>
      </c>
      <c r="J11">
        <f t="shared" si="6"/>
        <v>0.87908103066756582</v>
      </c>
      <c r="K11">
        <f t="shared" si="6"/>
        <v>0.87908103066756582</v>
      </c>
      <c r="L11">
        <f t="shared" si="6"/>
        <v>0.87908103066756582</v>
      </c>
      <c r="M11">
        <f t="shared" si="6"/>
        <v>0.87908103066756582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1.1000000000000001</v>
      </c>
      <c r="C27" s="6">
        <v>1.1000000000000001</v>
      </c>
      <c r="D27" s="6">
        <v>1.1000000000000001</v>
      </c>
      <c r="E27" s="6">
        <v>1.1000000000000001</v>
      </c>
      <c r="F27" s="6">
        <v>1.1000000000000001</v>
      </c>
      <c r="G27" s="6">
        <v>1.1000000000000001</v>
      </c>
      <c r="H27" s="6">
        <v>1.1000000000000001</v>
      </c>
      <c r="I27" s="6">
        <v>1.1000000000000001</v>
      </c>
      <c r="J27" s="6">
        <v>1.1000000000000001</v>
      </c>
      <c r="K27" s="6">
        <v>1.1000000000000001</v>
      </c>
      <c r="L27" s="6">
        <v>1.1000000000000001</v>
      </c>
      <c r="M27" s="6">
        <v>1.1000000000000001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0.3263888888888889</v>
      </c>
      <c r="C35">
        <f t="shared" ref="C35:M35" si="22">(180+C37)/(6*C37)/12</f>
        <v>0.3263888888888889</v>
      </c>
      <c r="D35">
        <f t="shared" si="22"/>
        <v>0.3263888888888889</v>
      </c>
      <c r="E35">
        <f t="shared" si="22"/>
        <v>0.3263888888888889</v>
      </c>
      <c r="F35">
        <f t="shared" si="22"/>
        <v>0.3263888888888889</v>
      </c>
      <c r="G35">
        <f t="shared" si="22"/>
        <v>0.3263888888888889</v>
      </c>
      <c r="H35">
        <f t="shared" si="22"/>
        <v>0.3263888888888889</v>
      </c>
      <c r="I35">
        <f t="shared" si="22"/>
        <v>0.3263888888888889</v>
      </c>
      <c r="J35">
        <f t="shared" si="22"/>
        <v>0.3263888888888889</v>
      </c>
      <c r="K35">
        <f t="shared" si="22"/>
        <v>0.3263888888888889</v>
      </c>
      <c r="L35">
        <f t="shared" si="22"/>
        <v>0.3263888888888889</v>
      </c>
      <c r="M35">
        <f t="shared" si="22"/>
        <v>0.3263888888888889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8</v>
      </c>
      <c r="C37" s="6">
        <v>8</v>
      </c>
      <c r="D37" s="6">
        <v>8</v>
      </c>
      <c r="E37" s="6">
        <v>8</v>
      </c>
      <c r="F37" s="6">
        <v>8</v>
      </c>
      <c r="G37" s="6">
        <v>8</v>
      </c>
      <c r="H37" s="6">
        <v>8</v>
      </c>
      <c r="I37" s="6">
        <v>8</v>
      </c>
      <c r="J37" s="6">
        <v>8</v>
      </c>
      <c r="K37" s="6">
        <v>8</v>
      </c>
      <c r="L37" s="6">
        <v>8</v>
      </c>
      <c r="M37" s="6">
        <v>8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74</v>
      </c>
      <c r="B1" s="1">
        <v>4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5.0689284052431178</v>
      </c>
      <c r="C5">
        <f t="shared" ref="C5:M5" si="0">C6+C7</f>
        <v>6.2390191968873925</v>
      </c>
      <c r="D5">
        <f t="shared" si="0"/>
        <v>7.7123206432856133</v>
      </c>
      <c r="E5">
        <f t="shared" si="0"/>
        <v>9.0973993891210654</v>
      </c>
      <c r="F5">
        <f t="shared" si="0"/>
        <v>10.416761428261339</v>
      </c>
      <c r="G5">
        <f t="shared" si="0"/>
        <v>10.572662258393009</v>
      </c>
      <c r="H5">
        <f t="shared" si="0"/>
        <v>11.75155452574349</v>
      </c>
      <c r="I5">
        <f t="shared" si="0"/>
        <v>10.546539805664173</v>
      </c>
      <c r="J5">
        <f t="shared" si="0"/>
        <v>9.0004358977266286</v>
      </c>
      <c r="K5">
        <f t="shared" si="0"/>
        <v>7.1145788668463261</v>
      </c>
      <c r="L5">
        <f t="shared" si="0"/>
        <v>5.5102966541827678</v>
      </c>
      <c r="M5">
        <f t="shared" si="0"/>
        <v>4.8789250560299529</v>
      </c>
      <c r="N5">
        <f>SUM(B5:M5)</f>
        <v>97.909422127384886</v>
      </c>
    </row>
    <row r="6" spans="1:27" ht="15.6">
      <c r="A6" s="1" t="s">
        <v>41</v>
      </c>
      <c r="B6">
        <f>B4*B8*B9*B10*B11</f>
        <v>-0.24518957119619969</v>
      </c>
      <c r="C6">
        <f t="shared" ref="C6:M6" si="1">C4*C8*C9*C10*C11</f>
        <v>0.92490122044807455</v>
      </c>
      <c r="D6">
        <f t="shared" si="1"/>
        <v>2.3982026668462977</v>
      </c>
      <c r="E6">
        <f t="shared" si="1"/>
        <v>3.7832814126817507</v>
      </c>
      <c r="F6">
        <f t="shared" si="1"/>
        <v>5.1026434518220221</v>
      </c>
      <c r="G6">
        <f t="shared" si="1"/>
        <v>5.2585442819536921</v>
      </c>
      <c r="H6">
        <f t="shared" si="1"/>
        <v>6.4374365493041736</v>
      </c>
      <c r="I6">
        <f t="shared" si="1"/>
        <v>5.2324218292248554</v>
      </c>
      <c r="J6">
        <f t="shared" si="1"/>
        <v>3.6863179212873112</v>
      </c>
      <c r="K6">
        <f t="shared" si="1"/>
        <v>1.8004608904070094</v>
      </c>
      <c r="L6">
        <f t="shared" si="1"/>
        <v>0.19617867774345055</v>
      </c>
      <c r="M6">
        <f t="shared" si="1"/>
        <v>-0.43519292040936325</v>
      </c>
    </row>
    <row r="7" spans="1:27" ht="15.6">
      <c r="A7" s="1" t="s">
        <v>40</v>
      </c>
      <c r="B7">
        <f>0.001/5.614*B34*B21*B37/12*B38*B35*B36*B9</f>
        <v>5.3141179764393174</v>
      </c>
      <c r="C7">
        <f t="shared" ref="C7:M7" si="2">0.001/5.614*C34*C21*C37/12*C38*C35*C36*C9</f>
        <v>5.3141179764393183</v>
      </c>
      <c r="D7">
        <f t="shared" si="2"/>
        <v>5.3141179764393156</v>
      </c>
      <c r="E7">
        <f t="shared" si="2"/>
        <v>5.3141179764393156</v>
      </c>
      <c r="F7">
        <f t="shared" si="2"/>
        <v>5.3141179764393174</v>
      </c>
      <c r="G7">
        <f t="shared" si="2"/>
        <v>5.3141179764393174</v>
      </c>
      <c r="H7">
        <f t="shared" si="2"/>
        <v>5.3141179764393174</v>
      </c>
      <c r="I7">
        <f t="shared" si="2"/>
        <v>5.3141179764393174</v>
      </c>
      <c r="J7">
        <f t="shared" si="2"/>
        <v>5.3141179764393183</v>
      </c>
      <c r="K7">
        <f t="shared" si="2"/>
        <v>5.3141179764393165</v>
      </c>
      <c r="L7">
        <f t="shared" si="2"/>
        <v>5.3141179764393174</v>
      </c>
      <c r="M7">
        <f t="shared" si="2"/>
        <v>5.3141179764393165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1.0226132893765802E-2</v>
      </c>
      <c r="C9">
        <f t="shared" ref="C9:M9" si="4">C33*C27/(C34*C21)</f>
        <v>1.0185488486397894E-2</v>
      </c>
      <c r="D9">
        <f t="shared" si="4"/>
        <v>1.0085277068782801E-2</v>
      </c>
      <c r="E9">
        <f t="shared" si="4"/>
        <v>1.0016294325494272E-2</v>
      </c>
      <c r="F9">
        <f t="shared" si="4"/>
        <v>9.8906557436422606E-3</v>
      </c>
      <c r="G9">
        <f t="shared" si="4"/>
        <v>9.7867821393076565E-3</v>
      </c>
      <c r="H9">
        <f t="shared" si="4"/>
        <v>9.6850676612914195E-3</v>
      </c>
      <c r="I9">
        <f t="shared" si="4"/>
        <v>9.6850676612914195E-3</v>
      </c>
      <c r="J9">
        <f t="shared" si="4"/>
        <v>9.7774471696974816E-3</v>
      </c>
      <c r="K9">
        <f t="shared" si="4"/>
        <v>9.9579129713530581E-3</v>
      </c>
      <c r="L9">
        <f t="shared" si="4"/>
        <v>1.0125124074190873E-2</v>
      </c>
      <c r="M9">
        <f t="shared" si="4"/>
        <v>1.0246576981918071E-2</v>
      </c>
    </row>
    <row r="10" spans="1:27" ht="15.6">
      <c r="A10" s="1" t="s">
        <v>37</v>
      </c>
      <c r="B10">
        <f>B20/B21+(B22-B25)/(B26-B27)</f>
        <v>-3.7098629230297511E-3</v>
      </c>
      <c r="C10">
        <f t="shared" ref="C10:M10" si="5">C20/C21+(C22-C25)/(C26-C27)</f>
        <v>1.5053726275294901E-2</v>
      </c>
      <c r="D10">
        <f t="shared" si="5"/>
        <v>3.5606141201506625E-2</v>
      </c>
      <c r="E10">
        <f t="shared" si="5"/>
        <v>5.8442511405940506E-2</v>
      </c>
      <c r="F10">
        <f t="shared" si="5"/>
        <v>7.7249735145426851E-2</v>
      </c>
      <c r="G10">
        <f t="shared" si="5"/>
        <v>8.3136725680590398E-2</v>
      </c>
      <c r="H10">
        <f t="shared" si="5"/>
        <v>9.9526140826701012E-2</v>
      </c>
      <c r="I10">
        <f t="shared" si="5"/>
        <v>8.0895982096542307E-2</v>
      </c>
      <c r="J10">
        <f t="shared" si="5"/>
        <v>5.8335726494873952E-2</v>
      </c>
      <c r="K10">
        <f t="shared" si="5"/>
        <v>2.7073364337567726E-2</v>
      </c>
      <c r="L10">
        <f t="shared" si="5"/>
        <v>2.9979111020441637E-3</v>
      </c>
      <c r="M10">
        <f t="shared" si="5"/>
        <v>-6.3596011123509925E-3</v>
      </c>
    </row>
    <row r="11" spans="1:27" ht="15.6">
      <c r="A11" s="1" t="s">
        <v>36</v>
      </c>
      <c r="B11">
        <f>1/(1+0.053*B27*B13)</f>
        <v>0.87908103066756582</v>
      </c>
      <c r="C11">
        <f t="shared" ref="C11:M11" si="6">1/(1+0.053*C27*C13)</f>
        <v>0.87908103066756582</v>
      </c>
      <c r="D11">
        <f t="shared" si="6"/>
        <v>0.87908103066756582</v>
      </c>
      <c r="E11">
        <f t="shared" si="6"/>
        <v>0.87908103066756582</v>
      </c>
      <c r="F11">
        <f t="shared" si="6"/>
        <v>0.87908103066756582</v>
      </c>
      <c r="G11">
        <f t="shared" si="6"/>
        <v>0.87908103066756582</v>
      </c>
      <c r="H11">
        <f t="shared" si="6"/>
        <v>0.87908103066756582</v>
      </c>
      <c r="I11">
        <f t="shared" si="6"/>
        <v>0.87908103066756582</v>
      </c>
      <c r="J11">
        <f t="shared" si="6"/>
        <v>0.87908103066756582</v>
      </c>
      <c r="K11">
        <f t="shared" si="6"/>
        <v>0.87908103066756582</v>
      </c>
      <c r="L11">
        <f t="shared" si="6"/>
        <v>0.87908103066756582</v>
      </c>
      <c r="M11">
        <f t="shared" si="6"/>
        <v>0.87908103066756582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1.1000000000000001</v>
      </c>
      <c r="C27" s="6">
        <v>1.1000000000000001</v>
      </c>
      <c r="D27" s="6">
        <v>1.1000000000000001</v>
      </c>
      <c r="E27" s="6">
        <v>1.1000000000000001</v>
      </c>
      <c r="F27" s="6">
        <v>1.1000000000000001</v>
      </c>
      <c r="G27" s="6">
        <v>1.1000000000000001</v>
      </c>
      <c r="H27" s="6">
        <v>1.1000000000000001</v>
      </c>
      <c r="I27" s="6">
        <v>1.1000000000000001</v>
      </c>
      <c r="J27" s="6">
        <v>1.1000000000000001</v>
      </c>
      <c r="K27" s="6">
        <v>1.1000000000000001</v>
      </c>
      <c r="L27" s="6">
        <v>1.1000000000000001</v>
      </c>
      <c r="M27" s="6">
        <v>1.1000000000000001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0.3263888888888889</v>
      </c>
      <c r="C35">
        <f t="shared" ref="C35:M35" si="22">(180+C37)/(6*C37)/12</f>
        <v>0.3263888888888889</v>
      </c>
      <c r="D35">
        <f t="shared" si="22"/>
        <v>0.3263888888888889</v>
      </c>
      <c r="E35">
        <f t="shared" si="22"/>
        <v>0.3263888888888889</v>
      </c>
      <c r="F35">
        <f t="shared" si="22"/>
        <v>0.3263888888888889</v>
      </c>
      <c r="G35">
        <f t="shared" si="22"/>
        <v>0.3263888888888889</v>
      </c>
      <c r="H35">
        <f t="shared" si="22"/>
        <v>0.3263888888888889</v>
      </c>
      <c r="I35">
        <f t="shared" si="22"/>
        <v>0.3263888888888889</v>
      </c>
      <c r="J35">
        <f t="shared" si="22"/>
        <v>0.3263888888888889</v>
      </c>
      <c r="K35">
        <f t="shared" si="22"/>
        <v>0.3263888888888889</v>
      </c>
      <c r="L35">
        <f t="shared" si="22"/>
        <v>0.3263888888888889</v>
      </c>
      <c r="M35">
        <f t="shared" si="22"/>
        <v>0.3263888888888889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8</v>
      </c>
      <c r="C37" s="6">
        <v>8</v>
      </c>
      <c r="D37" s="6">
        <v>8</v>
      </c>
      <c r="E37" s="6">
        <v>8</v>
      </c>
      <c r="F37" s="6">
        <v>8</v>
      </c>
      <c r="G37" s="6">
        <v>8</v>
      </c>
      <c r="H37" s="6">
        <v>8</v>
      </c>
      <c r="I37" s="6">
        <v>8</v>
      </c>
      <c r="J37" s="6">
        <v>8</v>
      </c>
      <c r="K37" s="6">
        <v>8</v>
      </c>
      <c r="L37" s="6">
        <v>8</v>
      </c>
      <c r="M37" s="6">
        <v>8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74</v>
      </c>
      <c r="B1" s="1">
        <v>5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5.0689284052431178</v>
      </c>
      <c r="C5">
        <f t="shared" ref="C5:M5" si="0">C6+C7</f>
        <v>6.2390191968873925</v>
      </c>
      <c r="D5">
        <f t="shared" si="0"/>
        <v>7.7123206432856133</v>
      </c>
      <c r="E5">
        <f t="shared" si="0"/>
        <v>9.0973993891210654</v>
      </c>
      <c r="F5">
        <f t="shared" si="0"/>
        <v>10.416761428261339</v>
      </c>
      <c r="G5">
        <f t="shared" si="0"/>
        <v>10.572662258393009</v>
      </c>
      <c r="H5">
        <f t="shared" si="0"/>
        <v>11.75155452574349</v>
      </c>
      <c r="I5">
        <f t="shared" si="0"/>
        <v>10.546539805664173</v>
      </c>
      <c r="J5">
        <f t="shared" si="0"/>
        <v>9.0004358977266286</v>
      </c>
      <c r="K5">
        <f t="shared" si="0"/>
        <v>7.1145788668463261</v>
      </c>
      <c r="L5">
        <f t="shared" si="0"/>
        <v>5.5102966541827678</v>
      </c>
      <c r="M5">
        <f t="shared" si="0"/>
        <v>4.8789250560299529</v>
      </c>
      <c r="N5">
        <f>SUM(B5:M5)</f>
        <v>97.909422127384886</v>
      </c>
    </row>
    <row r="6" spans="1:27" ht="15.6">
      <c r="A6" s="1" t="s">
        <v>41</v>
      </c>
      <c r="B6">
        <f>B4*B8*B9*B10*B11</f>
        <v>-0.24518957119619969</v>
      </c>
      <c r="C6">
        <f t="shared" ref="C6:M6" si="1">C4*C8*C9*C10*C11</f>
        <v>0.92490122044807455</v>
      </c>
      <c r="D6">
        <f t="shared" si="1"/>
        <v>2.3982026668462977</v>
      </c>
      <c r="E6">
        <f t="shared" si="1"/>
        <v>3.7832814126817507</v>
      </c>
      <c r="F6">
        <f t="shared" si="1"/>
        <v>5.1026434518220221</v>
      </c>
      <c r="G6">
        <f t="shared" si="1"/>
        <v>5.2585442819536921</v>
      </c>
      <c r="H6">
        <f t="shared" si="1"/>
        <v>6.4374365493041736</v>
      </c>
      <c r="I6">
        <f t="shared" si="1"/>
        <v>5.2324218292248554</v>
      </c>
      <c r="J6">
        <f t="shared" si="1"/>
        <v>3.6863179212873112</v>
      </c>
      <c r="K6">
        <f t="shared" si="1"/>
        <v>1.8004608904070094</v>
      </c>
      <c r="L6">
        <f t="shared" si="1"/>
        <v>0.19617867774345055</v>
      </c>
      <c r="M6">
        <f t="shared" si="1"/>
        <v>-0.43519292040936325</v>
      </c>
    </row>
    <row r="7" spans="1:27" ht="15.6">
      <c r="A7" s="1" t="s">
        <v>40</v>
      </c>
      <c r="B7">
        <f>0.001/5.614*B34*B21*B37/12*B38*B35*B36*B9</f>
        <v>5.3141179764393174</v>
      </c>
      <c r="C7">
        <f t="shared" ref="C7:M7" si="2">0.001/5.614*C34*C21*C37/12*C38*C35*C36*C9</f>
        <v>5.3141179764393183</v>
      </c>
      <c r="D7">
        <f t="shared" si="2"/>
        <v>5.3141179764393156</v>
      </c>
      <c r="E7">
        <f t="shared" si="2"/>
        <v>5.3141179764393156</v>
      </c>
      <c r="F7">
        <f t="shared" si="2"/>
        <v>5.3141179764393174</v>
      </c>
      <c r="G7">
        <f t="shared" si="2"/>
        <v>5.3141179764393174</v>
      </c>
      <c r="H7">
        <f t="shared" si="2"/>
        <v>5.3141179764393174</v>
      </c>
      <c r="I7">
        <f t="shared" si="2"/>
        <v>5.3141179764393174</v>
      </c>
      <c r="J7">
        <f t="shared" si="2"/>
        <v>5.3141179764393183</v>
      </c>
      <c r="K7">
        <f t="shared" si="2"/>
        <v>5.3141179764393165</v>
      </c>
      <c r="L7">
        <f t="shared" si="2"/>
        <v>5.3141179764393174</v>
      </c>
      <c r="M7">
        <f t="shared" si="2"/>
        <v>5.3141179764393165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1.0226132893765802E-2</v>
      </c>
      <c r="C9">
        <f t="shared" ref="C9:M9" si="4">C33*C27/(C34*C21)</f>
        <v>1.0185488486397894E-2</v>
      </c>
      <c r="D9">
        <f t="shared" si="4"/>
        <v>1.0085277068782801E-2</v>
      </c>
      <c r="E9">
        <f t="shared" si="4"/>
        <v>1.0016294325494272E-2</v>
      </c>
      <c r="F9">
        <f t="shared" si="4"/>
        <v>9.8906557436422606E-3</v>
      </c>
      <c r="G9">
        <f t="shared" si="4"/>
        <v>9.7867821393076565E-3</v>
      </c>
      <c r="H9">
        <f t="shared" si="4"/>
        <v>9.6850676612914195E-3</v>
      </c>
      <c r="I9">
        <f t="shared" si="4"/>
        <v>9.6850676612914195E-3</v>
      </c>
      <c r="J9">
        <f t="shared" si="4"/>
        <v>9.7774471696974816E-3</v>
      </c>
      <c r="K9">
        <f t="shared" si="4"/>
        <v>9.9579129713530581E-3</v>
      </c>
      <c r="L9">
        <f t="shared" si="4"/>
        <v>1.0125124074190873E-2</v>
      </c>
      <c r="M9">
        <f t="shared" si="4"/>
        <v>1.0246576981918071E-2</v>
      </c>
    </row>
    <row r="10" spans="1:27" ht="15.6">
      <c r="A10" s="1" t="s">
        <v>37</v>
      </c>
      <c r="B10">
        <f>B20/B21+(B22-B25)/(B26-B27)</f>
        <v>-3.7098629230297511E-3</v>
      </c>
      <c r="C10">
        <f t="shared" ref="C10:M10" si="5">C20/C21+(C22-C25)/(C26-C27)</f>
        <v>1.5053726275294901E-2</v>
      </c>
      <c r="D10">
        <f t="shared" si="5"/>
        <v>3.5606141201506625E-2</v>
      </c>
      <c r="E10">
        <f t="shared" si="5"/>
        <v>5.8442511405940506E-2</v>
      </c>
      <c r="F10">
        <f t="shared" si="5"/>
        <v>7.7249735145426851E-2</v>
      </c>
      <c r="G10">
        <f t="shared" si="5"/>
        <v>8.3136725680590398E-2</v>
      </c>
      <c r="H10">
        <f t="shared" si="5"/>
        <v>9.9526140826701012E-2</v>
      </c>
      <c r="I10">
        <f t="shared" si="5"/>
        <v>8.0895982096542307E-2</v>
      </c>
      <c r="J10">
        <f t="shared" si="5"/>
        <v>5.8335726494873952E-2</v>
      </c>
      <c r="K10">
        <f t="shared" si="5"/>
        <v>2.7073364337567726E-2</v>
      </c>
      <c r="L10">
        <f t="shared" si="5"/>
        <v>2.9979111020441637E-3</v>
      </c>
      <c r="M10">
        <f t="shared" si="5"/>
        <v>-6.3596011123509925E-3</v>
      </c>
    </row>
    <row r="11" spans="1:27" ht="15.6">
      <c r="A11" s="1" t="s">
        <v>36</v>
      </c>
      <c r="B11">
        <f>1/(1+0.053*B27*B13)</f>
        <v>0.87908103066756582</v>
      </c>
      <c r="C11">
        <f t="shared" ref="C11:M11" si="6">1/(1+0.053*C27*C13)</f>
        <v>0.87908103066756582</v>
      </c>
      <c r="D11">
        <f t="shared" si="6"/>
        <v>0.87908103066756582</v>
      </c>
      <c r="E11">
        <f t="shared" si="6"/>
        <v>0.87908103066756582</v>
      </c>
      <c r="F11">
        <f t="shared" si="6"/>
        <v>0.87908103066756582</v>
      </c>
      <c r="G11">
        <f t="shared" si="6"/>
        <v>0.87908103066756582</v>
      </c>
      <c r="H11">
        <f t="shared" si="6"/>
        <v>0.87908103066756582</v>
      </c>
      <c r="I11">
        <f t="shared" si="6"/>
        <v>0.87908103066756582</v>
      </c>
      <c r="J11">
        <f t="shared" si="6"/>
        <v>0.87908103066756582</v>
      </c>
      <c r="K11">
        <f t="shared" si="6"/>
        <v>0.87908103066756582</v>
      </c>
      <c r="L11">
        <f t="shared" si="6"/>
        <v>0.87908103066756582</v>
      </c>
      <c r="M11">
        <f t="shared" si="6"/>
        <v>0.87908103066756582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1.1000000000000001</v>
      </c>
      <c r="C27" s="6">
        <v>1.1000000000000001</v>
      </c>
      <c r="D27" s="6">
        <v>1.1000000000000001</v>
      </c>
      <c r="E27" s="6">
        <v>1.1000000000000001</v>
      </c>
      <c r="F27" s="6">
        <v>1.1000000000000001</v>
      </c>
      <c r="G27" s="6">
        <v>1.1000000000000001</v>
      </c>
      <c r="H27" s="6">
        <v>1.1000000000000001</v>
      </c>
      <c r="I27" s="6">
        <v>1.1000000000000001</v>
      </c>
      <c r="J27" s="6">
        <v>1.1000000000000001</v>
      </c>
      <c r="K27" s="6">
        <v>1.1000000000000001</v>
      </c>
      <c r="L27" s="6">
        <v>1.1000000000000001</v>
      </c>
      <c r="M27" s="6">
        <v>1.1000000000000001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0.3263888888888889</v>
      </c>
      <c r="C35">
        <f t="shared" ref="C35:M35" si="22">(180+C37)/(6*C37)/12</f>
        <v>0.3263888888888889</v>
      </c>
      <c r="D35">
        <f t="shared" si="22"/>
        <v>0.3263888888888889</v>
      </c>
      <c r="E35">
        <f t="shared" si="22"/>
        <v>0.3263888888888889</v>
      </c>
      <c r="F35">
        <f t="shared" si="22"/>
        <v>0.3263888888888889</v>
      </c>
      <c r="G35">
        <f t="shared" si="22"/>
        <v>0.3263888888888889</v>
      </c>
      <c r="H35">
        <f t="shared" si="22"/>
        <v>0.3263888888888889</v>
      </c>
      <c r="I35">
        <f t="shared" si="22"/>
        <v>0.3263888888888889</v>
      </c>
      <c r="J35">
        <f t="shared" si="22"/>
        <v>0.3263888888888889</v>
      </c>
      <c r="K35">
        <f t="shared" si="22"/>
        <v>0.3263888888888889</v>
      </c>
      <c r="L35">
        <f t="shared" si="22"/>
        <v>0.3263888888888889</v>
      </c>
      <c r="M35">
        <f t="shared" si="22"/>
        <v>0.3263888888888889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8</v>
      </c>
      <c r="C37" s="6">
        <v>8</v>
      </c>
      <c r="D37" s="6">
        <v>8</v>
      </c>
      <c r="E37" s="6">
        <v>8</v>
      </c>
      <c r="F37" s="6">
        <v>8</v>
      </c>
      <c r="G37" s="6">
        <v>8</v>
      </c>
      <c r="H37" s="6">
        <v>8</v>
      </c>
      <c r="I37" s="6">
        <v>8</v>
      </c>
      <c r="J37" s="6">
        <v>8</v>
      </c>
      <c r="K37" s="6">
        <v>8</v>
      </c>
      <c r="L37" s="6">
        <v>8</v>
      </c>
      <c r="M37" s="6">
        <v>8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AA60"/>
  <sheetViews>
    <sheetView zoomScale="130" zoomScaleNormal="130" workbookViewId="0">
      <selection activeCell="B15" sqref="B15"/>
    </sheetView>
  </sheetViews>
  <sheetFormatPr defaultColWidth="8.77734375" defaultRowHeight="13.2"/>
  <cols>
    <col min="2" max="13" width="10.44140625" customWidth="1"/>
  </cols>
  <sheetData>
    <row r="1" spans="1:27">
      <c r="A1" s="1" t="s">
        <v>74</v>
      </c>
      <c r="B1" s="1">
        <v>6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5.0689284052431178</v>
      </c>
      <c r="C5">
        <f t="shared" ref="C5:M5" si="0">C6+C7</f>
        <v>6.2390191968873925</v>
      </c>
      <c r="D5">
        <f t="shared" si="0"/>
        <v>7.7123206432856133</v>
      </c>
      <c r="E5">
        <f t="shared" si="0"/>
        <v>9.0973993891210654</v>
      </c>
      <c r="F5">
        <f t="shared" si="0"/>
        <v>10.416761428261339</v>
      </c>
      <c r="G5">
        <f t="shared" si="0"/>
        <v>10.572662258393009</v>
      </c>
      <c r="H5">
        <f t="shared" si="0"/>
        <v>11.75155452574349</v>
      </c>
      <c r="I5">
        <f t="shared" si="0"/>
        <v>10.546539805664173</v>
      </c>
      <c r="J5">
        <f t="shared" si="0"/>
        <v>9.0004358977266286</v>
      </c>
      <c r="K5">
        <f t="shared" si="0"/>
        <v>7.1145788668463261</v>
      </c>
      <c r="L5">
        <f t="shared" si="0"/>
        <v>5.5102966541827678</v>
      </c>
      <c r="M5">
        <f t="shared" si="0"/>
        <v>4.8789250560299529</v>
      </c>
      <c r="N5">
        <f>SUM(B5:M5)</f>
        <v>97.909422127384886</v>
      </c>
    </row>
    <row r="6" spans="1:27" ht="15.6">
      <c r="A6" s="1" t="s">
        <v>41</v>
      </c>
      <c r="B6">
        <f>B4*B8*B9*B10*B11</f>
        <v>-0.24518957119619969</v>
      </c>
      <c r="C6">
        <f t="shared" ref="C6:M6" si="1">C4*C8*C9*C10*C11</f>
        <v>0.92490122044807455</v>
      </c>
      <c r="D6">
        <f t="shared" si="1"/>
        <v>2.3982026668462977</v>
      </c>
      <c r="E6">
        <f t="shared" si="1"/>
        <v>3.7832814126817507</v>
      </c>
      <c r="F6">
        <f t="shared" si="1"/>
        <v>5.1026434518220221</v>
      </c>
      <c r="G6">
        <f t="shared" si="1"/>
        <v>5.2585442819536921</v>
      </c>
      <c r="H6">
        <f t="shared" si="1"/>
        <v>6.4374365493041736</v>
      </c>
      <c r="I6">
        <f t="shared" si="1"/>
        <v>5.2324218292248554</v>
      </c>
      <c r="J6">
        <f t="shared" si="1"/>
        <v>3.6863179212873112</v>
      </c>
      <c r="K6">
        <f t="shared" si="1"/>
        <v>1.8004608904070094</v>
      </c>
      <c r="L6">
        <f t="shared" si="1"/>
        <v>0.19617867774345055</v>
      </c>
      <c r="M6">
        <f t="shared" si="1"/>
        <v>-0.43519292040936325</v>
      </c>
    </row>
    <row r="7" spans="1:27" ht="15.6">
      <c r="A7" s="1" t="s">
        <v>40</v>
      </c>
      <c r="B7">
        <f>0.001/5.614*B34*B21*B37/12*B38*B35*B36*B9</f>
        <v>5.3141179764393174</v>
      </c>
      <c r="C7">
        <f t="shared" ref="C7:M7" si="2">0.001/5.614*C34*C21*C37/12*C38*C35*C36*C9</f>
        <v>5.3141179764393183</v>
      </c>
      <c r="D7">
        <f t="shared" si="2"/>
        <v>5.3141179764393156</v>
      </c>
      <c r="E7">
        <f t="shared" si="2"/>
        <v>5.3141179764393156</v>
      </c>
      <c r="F7">
        <f t="shared" si="2"/>
        <v>5.3141179764393174</v>
      </c>
      <c r="G7">
        <f t="shared" si="2"/>
        <v>5.3141179764393174</v>
      </c>
      <c r="H7">
        <f t="shared" si="2"/>
        <v>5.3141179764393174</v>
      </c>
      <c r="I7">
        <f t="shared" si="2"/>
        <v>5.3141179764393174</v>
      </c>
      <c r="J7">
        <f t="shared" si="2"/>
        <v>5.3141179764393183</v>
      </c>
      <c r="K7">
        <f t="shared" si="2"/>
        <v>5.3141179764393165</v>
      </c>
      <c r="L7">
        <f t="shared" si="2"/>
        <v>5.3141179764393174</v>
      </c>
      <c r="M7">
        <f t="shared" si="2"/>
        <v>5.3141179764393165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1.0226132893765802E-2</v>
      </c>
      <c r="C9">
        <f t="shared" ref="C9:M9" si="4">C33*C27/(C34*C21)</f>
        <v>1.0185488486397894E-2</v>
      </c>
      <c r="D9">
        <f t="shared" si="4"/>
        <v>1.0085277068782801E-2</v>
      </c>
      <c r="E9">
        <f t="shared" si="4"/>
        <v>1.0016294325494272E-2</v>
      </c>
      <c r="F9">
        <f t="shared" si="4"/>
        <v>9.8906557436422606E-3</v>
      </c>
      <c r="G9">
        <f t="shared" si="4"/>
        <v>9.7867821393076565E-3</v>
      </c>
      <c r="H9">
        <f t="shared" si="4"/>
        <v>9.6850676612914195E-3</v>
      </c>
      <c r="I9">
        <f t="shared" si="4"/>
        <v>9.6850676612914195E-3</v>
      </c>
      <c r="J9">
        <f t="shared" si="4"/>
        <v>9.7774471696974816E-3</v>
      </c>
      <c r="K9">
        <f t="shared" si="4"/>
        <v>9.9579129713530581E-3</v>
      </c>
      <c r="L9">
        <f t="shared" si="4"/>
        <v>1.0125124074190873E-2</v>
      </c>
      <c r="M9">
        <f t="shared" si="4"/>
        <v>1.0246576981918071E-2</v>
      </c>
    </row>
    <row r="10" spans="1:27" ht="15.6">
      <c r="A10" s="1" t="s">
        <v>37</v>
      </c>
      <c r="B10">
        <f>B20/B21+(B22-B25)/(B26-B27)</f>
        <v>-3.7098629230297511E-3</v>
      </c>
      <c r="C10">
        <f t="shared" ref="C10:M10" si="5">C20/C21+(C22-C25)/(C26-C27)</f>
        <v>1.5053726275294901E-2</v>
      </c>
      <c r="D10">
        <f t="shared" si="5"/>
        <v>3.5606141201506625E-2</v>
      </c>
      <c r="E10">
        <f t="shared" si="5"/>
        <v>5.8442511405940506E-2</v>
      </c>
      <c r="F10">
        <f t="shared" si="5"/>
        <v>7.7249735145426851E-2</v>
      </c>
      <c r="G10">
        <f t="shared" si="5"/>
        <v>8.3136725680590398E-2</v>
      </c>
      <c r="H10">
        <f t="shared" si="5"/>
        <v>9.9526140826701012E-2</v>
      </c>
      <c r="I10">
        <f t="shared" si="5"/>
        <v>8.0895982096542307E-2</v>
      </c>
      <c r="J10">
        <f t="shared" si="5"/>
        <v>5.8335726494873952E-2</v>
      </c>
      <c r="K10">
        <f t="shared" si="5"/>
        <v>2.7073364337567726E-2</v>
      </c>
      <c r="L10">
        <f t="shared" si="5"/>
        <v>2.9979111020441637E-3</v>
      </c>
      <c r="M10">
        <f t="shared" si="5"/>
        <v>-6.3596011123509925E-3</v>
      </c>
    </row>
    <row r="11" spans="1:27" ht="15.6">
      <c r="A11" s="1" t="s">
        <v>36</v>
      </c>
      <c r="B11">
        <f>1/(1+0.053*B27*B13)</f>
        <v>0.87908103066756582</v>
      </c>
      <c r="C11">
        <f t="shared" ref="C11:M11" si="6">1/(1+0.053*C27*C13)</f>
        <v>0.87908103066756582</v>
      </c>
      <c r="D11">
        <f t="shared" si="6"/>
        <v>0.87908103066756582</v>
      </c>
      <c r="E11">
        <f t="shared" si="6"/>
        <v>0.87908103066756582</v>
      </c>
      <c r="F11">
        <f t="shared" si="6"/>
        <v>0.87908103066756582</v>
      </c>
      <c r="G11">
        <f t="shared" si="6"/>
        <v>0.87908103066756582</v>
      </c>
      <c r="H11">
        <f t="shared" si="6"/>
        <v>0.87908103066756582</v>
      </c>
      <c r="I11">
        <f t="shared" si="6"/>
        <v>0.87908103066756582</v>
      </c>
      <c r="J11">
        <f t="shared" si="6"/>
        <v>0.87908103066756582</v>
      </c>
      <c r="K11">
        <f t="shared" si="6"/>
        <v>0.87908103066756582</v>
      </c>
      <c r="L11">
        <f t="shared" si="6"/>
        <v>0.87908103066756582</v>
      </c>
      <c r="M11">
        <f t="shared" si="6"/>
        <v>0.87908103066756582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1.1000000000000001</v>
      </c>
      <c r="C27" s="6">
        <v>1.1000000000000001</v>
      </c>
      <c r="D27" s="6">
        <v>1.1000000000000001</v>
      </c>
      <c r="E27" s="6">
        <v>1.1000000000000001</v>
      </c>
      <c r="F27" s="6">
        <v>1.1000000000000001</v>
      </c>
      <c r="G27" s="6">
        <v>1.1000000000000001</v>
      </c>
      <c r="H27" s="6">
        <v>1.1000000000000001</v>
      </c>
      <c r="I27" s="6">
        <v>1.1000000000000001</v>
      </c>
      <c r="J27" s="6">
        <v>1.1000000000000001</v>
      </c>
      <c r="K27" s="6">
        <v>1.1000000000000001</v>
      </c>
      <c r="L27" s="6">
        <v>1.1000000000000001</v>
      </c>
      <c r="M27" s="6">
        <v>1.1000000000000001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0.3263888888888889</v>
      </c>
      <c r="C35">
        <f t="shared" ref="C35:M35" si="22">(180+C37)/(6*C37)/12</f>
        <v>0.3263888888888889</v>
      </c>
      <c r="D35">
        <f t="shared" si="22"/>
        <v>0.3263888888888889</v>
      </c>
      <c r="E35">
        <f t="shared" si="22"/>
        <v>0.3263888888888889</v>
      </c>
      <c r="F35">
        <f t="shared" si="22"/>
        <v>0.3263888888888889</v>
      </c>
      <c r="G35">
        <f t="shared" si="22"/>
        <v>0.3263888888888889</v>
      </c>
      <c r="H35">
        <f t="shared" si="22"/>
        <v>0.3263888888888889</v>
      </c>
      <c r="I35">
        <f t="shared" si="22"/>
        <v>0.3263888888888889</v>
      </c>
      <c r="J35">
        <f t="shared" si="22"/>
        <v>0.3263888888888889</v>
      </c>
      <c r="K35">
        <f t="shared" si="22"/>
        <v>0.3263888888888889</v>
      </c>
      <c r="L35">
        <f t="shared" si="22"/>
        <v>0.3263888888888889</v>
      </c>
      <c r="M35">
        <f t="shared" si="22"/>
        <v>0.3263888888888889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8</v>
      </c>
      <c r="C37" s="6">
        <v>8</v>
      </c>
      <c r="D37" s="6">
        <v>8</v>
      </c>
      <c r="E37" s="6">
        <v>8</v>
      </c>
      <c r="F37" s="6">
        <v>8</v>
      </c>
      <c r="G37" s="6">
        <v>8</v>
      </c>
      <c r="H37" s="6">
        <v>8</v>
      </c>
      <c r="I37" s="6">
        <v>8</v>
      </c>
      <c r="J37" s="6">
        <v>8</v>
      </c>
      <c r="K37" s="6">
        <v>8</v>
      </c>
      <c r="L37" s="6">
        <v>8</v>
      </c>
      <c r="M37" s="6">
        <v>8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323F-45BA-B849-B7FC-9460F983C90E}">
  <sheetPr>
    <tabColor rgb="FFFFFF00"/>
  </sheetPr>
  <dimension ref="A1:AA60"/>
  <sheetViews>
    <sheetView zoomScale="130" zoomScaleNormal="130" workbookViewId="0">
      <selection activeCell="B42" sqref="B42"/>
    </sheetView>
  </sheetViews>
  <sheetFormatPr defaultColWidth="8.77734375" defaultRowHeight="13.2"/>
  <cols>
    <col min="2" max="13" width="10.44140625" customWidth="1"/>
  </cols>
  <sheetData>
    <row r="1" spans="1:27">
      <c r="A1" s="1" t="s">
        <v>85</v>
      </c>
      <c r="B1" s="1">
        <v>1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2.1454390687525127</v>
      </c>
      <c r="C5">
        <f t="shared" ref="C5:M5" si="0">C6+C7</f>
        <v>2.8411473733611166</v>
      </c>
      <c r="D5">
        <f t="shared" si="0"/>
        <v>3.7171375604223638</v>
      </c>
      <c r="E5">
        <f t="shared" si="0"/>
        <v>4.5406726167580134</v>
      </c>
      <c r="F5">
        <f t="shared" si="0"/>
        <v>5.3251340739115722</v>
      </c>
      <c r="G5">
        <f t="shared" si="0"/>
        <v>5.4178290194598251</v>
      </c>
      <c r="H5">
        <f t="shared" si="0"/>
        <v>6.118770473312356</v>
      </c>
      <c r="I5">
        <f t="shared" si="0"/>
        <v>5.4022972270297194</v>
      </c>
      <c r="J5">
        <f t="shared" si="0"/>
        <v>4.4830204185793079</v>
      </c>
      <c r="K5">
        <f t="shared" si="0"/>
        <v>3.3617344405534064</v>
      </c>
      <c r="L5">
        <f t="shared" si="0"/>
        <v>2.4078661884005275</v>
      </c>
      <c r="M5">
        <f t="shared" si="0"/>
        <v>2.0324675721002823</v>
      </c>
      <c r="N5">
        <f>SUM(B5:M5)</f>
        <v>47.793516032640994</v>
      </c>
    </row>
    <row r="6" spans="1:27" ht="15.6">
      <c r="A6" s="1" t="s">
        <v>41</v>
      </c>
      <c r="B6">
        <f>B4*B8*B9*B10*B11</f>
        <v>-0.14578391873754495</v>
      </c>
      <c r="C6">
        <f t="shared" ref="C6:M6" si="1">C4*C8*C9*C10*C11</f>
        <v>0.5499243858710583</v>
      </c>
      <c r="D6">
        <f t="shared" si="1"/>
        <v>1.4259145729323059</v>
      </c>
      <c r="E6">
        <f t="shared" si="1"/>
        <v>2.2494496292679562</v>
      </c>
      <c r="F6">
        <f t="shared" si="1"/>
        <v>3.0339110864215146</v>
      </c>
      <c r="G6">
        <f t="shared" si="1"/>
        <v>3.1266060319697671</v>
      </c>
      <c r="H6">
        <f t="shared" si="1"/>
        <v>3.8275474858222984</v>
      </c>
      <c r="I6">
        <f t="shared" si="1"/>
        <v>3.1110742395396618</v>
      </c>
      <c r="J6">
        <f t="shared" si="1"/>
        <v>2.1917974310892494</v>
      </c>
      <c r="K6">
        <f t="shared" si="1"/>
        <v>1.0705114530633493</v>
      </c>
      <c r="L6">
        <f t="shared" si="1"/>
        <v>0.11664320091046958</v>
      </c>
      <c r="M6">
        <f t="shared" si="1"/>
        <v>-0.25875541538977509</v>
      </c>
    </row>
    <row r="7" spans="1:27" ht="15.6">
      <c r="A7" s="1" t="s">
        <v>40</v>
      </c>
      <c r="B7">
        <f>0.001/5.614*B34*B21*B37/12*B38*B35*B36*B9</f>
        <v>2.2912229874900576</v>
      </c>
      <c r="C7">
        <f t="shared" ref="C7:M7" si="2">0.001/5.614*C34*C21*C37/12*C38*C35*C36*C9</f>
        <v>2.291222987490058</v>
      </c>
      <c r="D7">
        <f t="shared" si="2"/>
        <v>2.2912229874900576</v>
      </c>
      <c r="E7">
        <f t="shared" si="2"/>
        <v>2.2912229874900572</v>
      </c>
      <c r="F7">
        <f t="shared" si="2"/>
        <v>2.2912229874900576</v>
      </c>
      <c r="G7">
        <f t="shared" si="2"/>
        <v>2.291222987490058</v>
      </c>
      <c r="H7">
        <f t="shared" si="2"/>
        <v>2.2912229874900576</v>
      </c>
      <c r="I7">
        <f t="shared" si="2"/>
        <v>2.2912229874900576</v>
      </c>
      <c r="J7">
        <f t="shared" si="2"/>
        <v>2.291222987490058</v>
      </c>
      <c r="K7">
        <f t="shared" si="2"/>
        <v>2.2912229874900572</v>
      </c>
      <c r="L7">
        <f t="shared" si="2"/>
        <v>2.291222987490058</v>
      </c>
      <c r="M7">
        <f t="shared" si="2"/>
        <v>2.2912229874900572</v>
      </c>
    </row>
    <row r="8" spans="1:27" ht="15.6">
      <c r="A8" s="1" t="s">
        <v>39</v>
      </c>
      <c r="B8">
        <f>B12^2/4*PI()*B13</f>
        <v>145.12685438028473</v>
      </c>
      <c r="C8">
        <f t="shared" ref="C8:M8" si="3">C12^2/4*PI()*C13</f>
        <v>145.12685438028473</v>
      </c>
      <c r="D8">
        <f t="shared" si="3"/>
        <v>145.12685438028473</v>
      </c>
      <c r="E8">
        <f t="shared" si="3"/>
        <v>145.12685438028473</v>
      </c>
      <c r="F8">
        <f t="shared" si="3"/>
        <v>145.12685438028473</v>
      </c>
      <c r="G8">
        <f t="shared" si="3"/>
        <v>145.12685438028473</v>
      </c>
      <c r="H8">
        <f t="shared" si="3"/>
        <v>145.12685438028473</v>
      </c>
      <c r="I8">
        <f t="shared" si="3"/>
        <v>145.12685438028473</v>
      </c>
      <c r="J8">
        <f t="shared" si="3"/>
        <v>145.12685438028473</v>
      </c>
      <c r="K8">
        <f t="shared" si="3"/>
        <v>145.12685438028473</v>
      </c>
      <c r="L8">
        <f t="shared" si="3"/>
        <v>145.12685438028473</v>
      </c>
      <c r="M8">
        <f t="shared" si="3"/>
        <v>145.12685438028473</v>
      </c>
    </row>
    <row r="9" spans="1:27" ht="15.6">
      <c r="A9" s="1" t="s">
        <v>38</v>
      </c>
      <c r="B9">
        <f>B33*B27/(B34*B21)</f>
        <v>1.0226132893765802E-2</v>
      </c>
      <c r="C9">
        <f t="shared" ref="C9:M9" si="4">C33*C27/(C34*C21)</f>
        <v>1.0185488486397894E-2</v>
      </c>
      <c r="D9">
        <f t="shared" si="4"/>
        <v>1.0085277068782801E-2</v>
      </c>
      <c r="E9">
        <f t="shared" si="4"/>
        <v>1.0016294325494272E-2</v>
      </c>
      <c r="F9">
        <f t="shared" si="4"/>
        <v>9.8906557436422606E-3</v>
      </c>
      <c r="G9">
        <f t="shared" si="4"/>
        <v>9.7867821393076565E-3</v>
      </c>
      <c r="H9">
        <f t="shared" si="4"/>
        <v>9.6850676612914195E-3</v>
      </c>
      <c r="I9">
        <f t="shared" si="4"/>
        <v>9.6850676612914195E-3</v>
      </c>
      <c r="J9">
        <f t="shared" si="4"/>
        <v>9.7774471696974816E-3</v>
      </c>
      <c r="K9">
        <f t="shared" si="4"/>
        <v>9.9579129713530581E-3</v>
      </c>
      <c r="L9">
        <f t="shared" si="4"/>
        <v>1.0125124074190873E-2</v>
      </c>
      <c r="M9">
        <f t="shared" si="4"/>
        <v>1.0246576981918071E-2</v>
      </c>
    </row>
    <row r="10" spans="1:27" ht="15.6">
      <c r="A10" s="1" t="s">
        <v>37</v>
      </c>
      <c r="B10">
        <f>B20/B21+(B22-B25)/(B26-B27)</f>
        <v>-3.7098629230297511E-3</v>
      </c>
      <c r="C10">
        <f t="shared" ref="C10:M10" si="5">C20/C21+(C22-C25)/(C26-C27)</f>
        <v>1.5053726275294901E-2</v>
      </c>
      <c r="D10">
        <f t="shared" si="5"/>
        <v>3.5606141201506625E-2</v>
      </c>
      <c r="E10">
        <f t="shared" si="5"/>
        <v>5.8442511405940506E-2</v>
      </c>
      <c r="F10">
        <f t="shared" si="5"/>
        <v>7.7249735145426851E-2</v>
      </c>
      <c r="G10">
        <f t="shared" si="5"/>
        <v>8.3136725680590398E-2</v>
      </c>
      <c r="H10">
        <f t="shared" si="5"/>
        <v>9.9526140826701012E-2</v>
      </c>
      <c r="I10">
        <f t="shared" si="5"/>
        <v>8.0895982096542307E-2</v>
      </c>
      <c r="J10">
        <f t="shared" si="5"/>
        <v>5.8335726494873952E-2</v>
      </c>
      <c r="K10">
        <f t="shared" si="5"/>
        <v>2.7073364337567726E-2</v>
      </c>
      <c r="L10">
        <f t="shared" si="5"/>
        <v>2.9979111020441637E-3</v>
      </c>
      <c r="M10">
        <f t="shared" si="5"/>
        <v>-6.3596011123509925E-3</v>
      </c>
    </row>
    <row r="11" spans="1:27" ht="15.6">
      <c r="A11" s="1" t="s">
        <v>36</v>
      </c>
      <c r="B11">
        <f>1/(1+0.053*B27*B13)</f>
        <v>0.88261496749494572</v>
      </c>
      <c r="C11">
        <f t="shared" ref="C11:M11" si="6">1/(1+0.053*C27*C13)</f>
        <v>0.88261496749494572</v>
      </c>
      <c r="D11">
        <f t="shared" si="6"/>
        <v>0.88261496749494572</v>
      </c>
      <c r="E11">
        <f t="shared" si="6"/>
        <v>0.88261496749494572</v>
      </c>
      <c r="F11">
        <f t="shared" si="6"/>
        <v>0.88261496749494572</v>
      </c>
      <c r="G11">
        <f t="shared" si="6"/>
        <v>0.88261496749494572</v>
      </c>
      <c r="H11">
        <f t="shared" si="6"/>
        <v>0.88261496749494572</v>
      </c>
      <c r="I11">
        <f t="shared" si="6"/>
        <v>0.88261496749494572</v>
      </c>
      <c r="J11">
        <f t="shared" si="6"/>
        <v>0.88261496749494572</v>
      </c>
      <c r="K11">
        <f t="shared" si="6"/>
        <v>0.88261496749494572</v>
      </c>
      <c r="L11">
        <f t="shared" si="6"/>
        <v>0.88261496749494572</v>
      </c>
      <c r="M11">
        <f t="shared" si="6"/>
        <v>0.88261496749494572</v>
      </c>
    </row>
    <row r="12" spans="1:27">
      <c r="A12" s="1" t="s">
        <v>35</v>
      </c>
      <c r="B12" s="6">
        <v>9</v>
      </c>
      <c r="C12">
        <f>$B$12</f>
        <v>9</v>
      </c>
      <c r="D12">
        <f t="shared" ref="D12:M12" si="7">$B$12</f>
        <v>9</v>
      </c>
      <c r="E12">
        <f t="shared" si="7"/>
        <v>9</v>
      </c>
      <c r="F12">
        <f t="shared" si="7"/>
        <v>9</v>
      </c>
      <c r="G12">
        <f t="shared" si="7"/>
        <v>9</v>
      </c>
      <c r="H12">
        <f t="shared" si="7"/>
        <v>9</v>
      </c>
      <c r="I12">
        <f t="shared" si="7"/>
        <v>9</v>
      </c>
      <c r="J12">
        <f t="shared" si="7"/>
        <v>9</v>
      </c>
      <c r="K12">
        <f t="shared" si="7"/>
        <v>9</v>
      </c>
      <c r="L12">
        <f t="shared" si="7"/>
        <v>9</v>
      </c>
      <c r="M12">
        <f t="shared" si="7"/>
        <v>9</v>
      </c>
    </row>
    <row r="13" spans="1:27" ht="15.6">
      <c r="A13" s="1" t="s">
        <v>34</v>
      </c>
      <c r="B13">
        <f>B14-B15+B17</f>
        <v>2.28125</v>
      </c>
      <c r="C13">
        <f t="shared" ref="C13:M13" si="8">C14-C15+C17</f>
        <v>2.28125</v>
      </c>
      <c r="D13">
        <f t="shared" si="8"/>
        <v>2.28125</v>
      </c>
      <c r="E13">
        <f t="shared" si="8"/>
        <v>2.28125</v>
      </c>
      <c r="F13">
        <f t="shared" si="8"/>
        <v>2.28125</v>
      </c>
      <c r="G13">
        <f t="shared" si="8"/>
        <v>2.28125</v>
      </c>
      <c r="H13">
        <f t="shared" si="8"/>
        <v>2.28125</v>
      </c>
      <c r="I13">
        <f t="shared" si="8"/>
        <v>2.28125</v>
      </c>
      <c r="J13">
        <f t="shared" si="8"/>
        <v>2.28125</v>
      </c>
      <c r="K13">
        <f t="shared" si="8"/>
        <v>2.28125</v>
      </c>
      <c r="L13">
        <f t="shared" si="8"/>
        <v>2.28125</v>
      </c>
      <c r="M13">
        <f t="shared" si="8"/>
        <v>2.28125</v>
      </c>
    </row>
    <row r="14" spans="1:27" ht="15.6">
      <c r="A14" s="1" t="s">
        <v>33</v>
      </c>
      <c r="B14" s="6">
        <v>12.666700000000001</v>
      </c>
      <c r="C14">
        <f>$B$14</f>
        <v>12.666700000000001</v>
      </c>
      <c r="D14">
        <f t="shared" ref="D14:M14" si="9">$B$14</f>
        <v>12.666700000000001</v>
      </c>
      <c r="E14">
        <f t="shared" si="9"/>
        <v>12.666700000000001</v>
      </c>
      <c r="F14">
        <f t="shared" si="9"/>
        <v>12.666700000000001</v>
      </c>
      <c r="G14">
        <f t="shared" si="9"/>
        <v>12.666700000000001</v>
      </c>
      <c r="H14">
        <f t="shared" si="9"/>
        <v>12.666700000000001</v>
      </c>
      <c r="I14">
        <f t="shared" si="9"/>
        <v>12.666700000000001</v>
      </c>
      <c r="J14">
        <f t="shared" si="9"/>
        <v>12.666700000000001</v>
      </c>
      <c r="K14">
        <f t="shared" si="9"/>
        <v>12.666700000000001</v>
      </c>
      <c r="L14">
        <f t="shared" si="9"/>
        <v>12.666700000000001</v>
      </c>
      <c r="M14">
        <f t="shared" si="9"/>
        <v>12.666700000000001</v>
      </c>
    </row>
    <row r="15" spans="1:27" ht="15.6">
      <c r="A15" s="1" t="s">
        <v>32</v>
      </c>
      <c r="B15">
        <f>B14-2</f>
        <v>10.666700000000001</v>
      </c>
      <c r="C15">
        <f>$B$15</f>
        <v>10.666700000000001</v>
      </c>
      <c r="D15">
        <f t="shared" ref="D15:M15" si="10">$B$15</f>
        <v>10.666700000000001</v>
      </c>
      <c r="E15">
        <f t="shared" si="10"/>
        <v>10.666700000000001</v>
      </c>
      <c r="F15">
        <f t="shared" si="10"/>
        <v>10.666700000000001</v>
      </c>
      <c r="G15">
        <f t="shared" si="10"/>
        <v>10.666700000000001</v>
      </c>
      <c r="H15">
        <f t="shared" si="10"/>
        <v>10.666700000000001</v>
      </c>
      <c r="I15">
        <f t="shared" si="10"/>
        <v>10.666700000000001</v>
      </c>
      <c r="J15">
        <f t="shared" si="10"/>
        <v>10.666700000000001</v>
      </c>
      <c r="K15">
        <f t="shared" si="10"/>
        <v>10.666700000000001</v>
      </c>
      <c r="L15">
        <f t="shared" si="10"/>
        <v>10.666700000000001</v>
      </c>
      <c r="M15">
        <f t="shared" si="10"/>
        <v>10.666700000000001</v>
      </c>
    </row>
    <row r="16" spans="1:27" ht="15.6">
      <c r="A16" s="1" t="s">
        <v>31</v>
      </c>
      <c r="B16">
        <f>B17*0.33</f>
        <v>9.2812500000000006E-2</v>
      </c>
      <c r="C16">
        <f t="shared" ref="C16:M16" si="11">C17*0.33</f>
        <v>9.2812500000000006E-2</v>
      </c>
      <c r="D16">
        <f t="shared" si="11"/>
        <v>9.2812500000000006E-2</v>
      </c>
      <c r="E16">
        <f t="shared" si="11"/>
        <v>9.2812500000000006E-2</v>
      </c>
      <c r="F16">
        <f t="shared" si="11"/>
        <v>9.2812500000000006E-2</v>
      </c>
      <c r="G16">
        <f t="shared" si="11"/>
        <v>9.2812500000000006E-2</v>
      </c>
      <c r="H16">
        <f t="shared" si="11"/>
        <v>9.2812500000000006E-2</v>
      </c>
      <c r="I16">
        <f t="shared" si="11"/>
        <v>9.2812500000000006E-2</v>
      </c>
      <c r="J16">
        <f t="shared" si="11"/>
        <v>9.2812500000000006E-2</v>
      </c>
      <c r="K16">
        <f t="shared" si="11"/>
        <v>9.2812500000000006E-2</v>
      </c>
      <c r="L16">
        <f t="shared" si="11"/>
        <v>9.2812500000000006E-2</v>
      </c>
      <c r="M16">
        <f t="shared" si="11"/>
        <v>9.2812500000000006E-2</v>
      </c>
    </row>
    <row r="17" spans="1:13" ht="15.6">
      <c r="A17" s="1" t="s">
        <v>30</v>
      </c>
      <c r="B17">
        <f>B18*B19</f>
        <v>0.28125</v>
      </c>
      <c r="C17">
        <f t="shared" ref="C17:M17" si="12">C18*C19</f>
        <v>0.28125</v>
      </c>
      <c r="D17">
        <f t="shared" si="12"/>
        <v>0.28125</v>
      </c>
      <c r="E17">
        <f t="shared" si="12"/>
        <v>0.28125</v>
      </c>
      <c r="F17">
        <f t="shared" si="12"/>
        <v>0.28125</v>
      </c>
      <c r="G17">
        <f t="shared" si="12"/>
        <v>0.28125</v>
      </c>
      <c r="H17">
        <f t="shared" si="12"/>
        <v>0.28125</v>
      </c>
      <c r="I17">
        <f t="shared" si="12"/>
        <v>0.28125</v>
      </c>
      <c r="J17">
        <f t="shared" si="12"/>
        <v>0.28125</v>
      </c>
      <c r="K17">
        <f t="shared" si="12"/>
        <v>0.28125</v>
      </c>
      <c r="L17">
        <f t="shared" si="12"/>
        <v>0.28125</v>
      </c>
      <c r="M17">
        <f t="shared" si="12"/>
        <v>0.28125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4.5</v>
      </c>
      <c r="C19">
        <f t="shared" ref="C19:M19" si="14">C12/2</f>
        <v>4.5</v>
      </c>
      <c r="D19">
        <f t="shared" si="14"/>
        <v>4.5</v>
      </c>
      <c r="E19">
        <f t="shared" si="14"/>
        <v>4.5</v>
      </c>
      <c r="F19">
        <f t="shared" si="14"/>
        <v>4.5</v>
      </c>
      <c r="G19">
        <f t="shared" si="14"/>
        <v>4.5</v>
      </c>
      <c r="H19">
        <f t="shared" si="14"/>
        <v>4.5</v>
      </c>
      <c r="I19">
        <f t="shared" si="14"/>
        <v>4.5</v>
      </c>
      <c r="J19">
        <f t="shared" si="14"/>
        <v>4.5</v>
      </c>
      <c r="K19">
        <f t="shared" si="14"/>
        <v>4.5</v>
      </c>
      <c r="L19">
        <f t="shared" si="14"/>
        <v>4.5</v>
      </c>
      <c r="M19">
        <f t="shared" si="14"/>
        <v>4.5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1.1000000000000001</v>
      </c>
      <c r="C23" s="6">
        <v>1.1000000000000001</v>
      </c>
      <c r="D23" s="6">
        <v>1.1000000000000001</v>
      </c>
      <c r="E23" s="6">
        <v>1.1000000000000001</v>
      </c>
      <c r="F23" s="6">
        <v>1.1000000000000001</v>
      </c>
      <c r="G23" s="6">
        <v>1.1000000000000001</v>
      </c>
      <c r="H23" s="6">
        <v>1.1000000000000001</v>
      </c>
      <c r="I23" s="6">
        <v>1.1000000000000001</v>
      </c>
      <c r="J23" s="6">
        <v>1.1000000000000001</v>
      </c>
      <c r="K23" s="6">
        <v>1.1000000000000001</v>
      </c>
      <c r="L23" s="6">
        <v>1.1000000000000001</v>
      </c>
      <c r="M23" s="6">
        <v>1.1000000000000001</v>
      </c>
    </row>
    <row r="24" spans="1:13" ht="15.6">
      <c r="A24" s="3" t="s">
        <v>54</v>
      </c>
      <c r="B24" s="6">
        <v>1.1000000000000001</v>
      </c>
      <c r="C24" s="6">
        <v>1.1000000000000001</v>
      </c>
      <c r="D24" s="6">
        <v>1.1000000000000001</v>
      </c>
      <c r="E24" s="6">
        <v>1.1000000000000001</v>
      </c>
      <c r="F24" s="6">
        <v>1.1000000000000001</v>
      </c>
      <c r="G24" s="6">
        <v>1.1000000000000001</v>
      </c>
      <c r="H24" s="6">
        <v>1.1000000000000001</v>
      </c>
      <c r="I24" s="6">
        <v>1.1000000000000001</v>
      </c>
      <c r="J24" s="6">
        <v>1.1000000000000001</v>
      </c>
      <c r="K24" s="6">
        <v>1.1000000000000001</v>
      </c>
      <c r="L24" s="6">
        <v>1.1000000000000001</v>
      </c>
      <c r="M24" s="6">
        <v>1.1000000000000001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1.1000000000000001</v>
      </c>
      <c r="C27" s="6">
        <v>1.1000000000000001</v>
      </c>
      <c r="D27" s="6">
        <v>1.1000000000000001</v>
      </c>
      <c r="E27" s="6">
        <v>1.1000000000000001</v>
      </c>
      <c r="F27" s="6">
        <v>1.1000000000000001</v>
      </c>
      <c r="G27" s="6">
        <v>1.1000000000000001</v>
      </c>
      <c r="H27" s="6">
        <v>1.1000000000000001</v>
      </c>
      <c r="I27" s="6">
        <v>1.1000000000000001</v>
      </c>
      <c r="J27" s="6">
        <v>1.1000000000000001</v>
      </c>
      <c r="K27" s="6">
        <v>1.1000000000000001</v>
      </c>
      <c r="L27" s="6">
        <v>1.1000000000000001</v>
      </c>
      <c r="M27" s="6">
        <v>1.1000000000000001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2.7550091074681236E-2</v>
      </c>
      <c r="C35">
        <f t="shared" ref="C35:M35" si="22">(180+C37)/(6*C37)/12</f>
        <v>2.7550091074681236E-2</v>
      </c>
      <c r="D35">
        <f t="shared" si="22"/>
        <v>2.7550091074681236E-2</v>
      </c>
      <c r="E35">
        <f t="shared" si="22"/>
        <v>2.7550091074681236E-2</v>
      </c>
      <c r="F35">
        <f t="shared" si="22"/>
        <v>2.7550091074681236E-2</v>
      </c>
      <c r="G35">
        <f t="shared" si="22"/>
        <v>2.7550091074681236E-2</v>
      </c>
      <c r="H35">
        <f t="shared" si="22"/>
        <v>2.7550091074681236E-2</v>
      </c>
      <c r="I35">
        <f t="shared" si="22"/>
        <v>2.7550091074681236E-2</v>
      </c>
      <c r="J35">
        <f t="shared" si="22"/>
        <v>2.7550091074681236E-2</v>
      </c>
      <c r="K35">
        <f t="shared" si="22"/>
        <v>2.7550091074681236E-2</v>
      </c>
      <c r="L35">
        <f t="shared" si="22"/>
        <v>2.7550091074681236E-2</v>
      </c>
      <c r="M35">
        <f t="shared" si="22"/>
        <v>2.7550091074681236E-2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183</v>
      </c>
      <c r="C37" s="6">
        <v>183</v>
      </c>
      <c r="D37" s="6">
        <v>183</v>
      </c>
      <c r="E37" s="6">
        <v>183</v>
      </c>
      <c r="F37" s="6">
        <v>183</v>
      </c>
      <c r="G37" s="6">
        <v>183</v>
      </c>
      <c r="H37" s="6">
        <v>183</v>
      </c>
      <c r="I37" s="6">
        <v>183</v>
      </c>
      <c r="J37" s="6">
        <v>183</v>
      </c>
      <c r="K37" s="6">
        <v>183</v>
      </c>
      <c r="L37" s="6">
        <v>183</v>
      </c>
      <c r="M37" s="6">
        <v>183</v>
      </c>
    </row>
    <row r="38" spans="1:13" ht="15.6">
      <c r="A38" s="1" t="s">
        <v>13</v>
      </c>
      <c r="B38">
        <f>PI()*B12^2/4*B39</f>
        <v>742.20338498562978</v>
      </c>
      <c r="C38">
        <f t="shared" ref="C38:M38" si="23">PI()*C12^2/4*C39</f>
        <v>742.20338498562978</v>
      </c>
      <c r="D38">
        <f t="shared" si="23"/>
        <v>742.20338498562978</v>
      </c>
      <c r="E38">
        <f t="shared" si="23"/>
        <v>742.20338498562978</v>
      </c>
      <c r="F38">
        <f t="shared" si="23"/>
        <v>742.20338498562978</v>
      </c>
      <c r="G38">
        <f t="shared" si="23"/>
        <v>742.20338498562978</v>
      </c>
      <c r="H38">
        <f t="shared" si="23"/>
        <v>742.20338498562978</v>
      </c>
      <c r="I38">
        <f t="shared" si="23"/>
        <v>742.20338498562978</v>
      </c>
      <c r="J38">
        <f t="shared" si="23"/>
        <v>742.20338498562978</v>
      </c>
      <c r="K38">
        <f t="shared" si="23"/>
        <v>742.20338498562978</v>
      </c>
      <c r="L38">
        <f t="shared" si="23"/>
        <v>742.20338498562978</v>
      </c>
      <c r="M38">
        <f t="shared" si="23"/>
        <v>742.20338498562978</v>
      </c>
    </row>
    <row r="39" spans="1:13" ht="15.6">
      <c r="A39" s="1" t="s">
        <v>12</v>
      </c>
      <c r="B39">
        <f>B14-1</f>
        <v>11.666700000000001</v>
      </c>
      <c r="C39">
        <f t="shared" ref="C39:M39" si="24">C14-1</f>
        <v>11.666700000000001</v>
      </c>
      <c r="D39">
        <f t="shared" si="24"/>
        <v>11.666700000000001</v>
      </c>
      <c r="E39">
        <f t="shared" si="24"/>
        <v>11.666700000000001</v>
      </c>
      <c r="F39">
        <f t="shared" si="24"/>
        <v>11.666700000000001</v>
      </c>
      <c r="G39">
        <f t="shared" si="24"/>
        <v>11.666700000000001</v>
      </c>
      <c r="H39">
        <f t="shared" si="24"/>
        <v>11.666700000000001</v>
      </c>
      <c r="I39">
        <f t="shared" si="24"/>
        <v>11.666700000000001</v>
      </c>
      <c r="J39">
        <f t="shared" si="24"/>
        <v>11.666700000000001</v>
      </c>
      <c r="K39">
        <f t="shared" si="24"/>
        <v>11.666700000000001</v>
      </c>
      <c r="L39">
        <f t="shared" si="24"/>
        <v>11.666700000000001</v>
      </c>
      <c r="M39">
        <f t="shared" si="24"/>
        <v>11.666700000000001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61</v>
      </c>
      <c r="B1">
        <v>3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4.7257811828825655</v>
      </c>
      <c r="C5">
        <f t="shared" ref="C5:M5" si="0">C6+C7</f>
        <v>5.2512360041601989</v>
      </c>
      <c r="D5">
        <f t="shared" si="0"/>
        <v>6.1371561906541343</v>
      </c>
      <c r="E5">
        <f t="shared" si="0"/>
        <v>6.8141793874887933</v>
      </c>
      <c r="F5">
        <f t="shared" si="0"/>
        <v>7.5317453012991926</v>
      </c>
      <c r="G5">
        <f t="shared" si="0"/>
        <v>7.5601667769236061</v>
      </c>
      <c r="H5">
        <f t="shared" si="0"/>
        <v>8.2061131782485841</v>
      </c>
      <c r="I5">
        <f t="shared" si="0"/>
        <v>7.5736911922075292</v>
      </c>
      <c r="J5">
        <f t="shared" si="0"/>
        <v>6.7338731691973113</v>
      </c>
      <c r="K5">
        <f t="shared" si="0"/>
        <v>5.8072367503061315</v>
      </c>
      <c r="L5">
        <f t="shared" si="0"/>
        <v>4.944981685413631</v>
      </c>
      <c r="M5">
        <f t="shared" si="0"/>
        <v>4.6706475671081851</v>
      </c>
      <c r="N5">
        <f>SUM(B5:M5)</f>
        <v>75.956808385889872</v>
      </c>
    </row>
    <row r="6" spans="1:27" ht="15.6">
      <c r="A6" s="1" t="s">
        <v>41</v>
      </c>
      <c r="B6">
        <f>B4*B8*B9*B10*B11</f>
        <v>1.1308085849723515</v>
      </c>
      <c r="C6">
        <f t="shared" ref="C6:M6" si="1">C4*C8*C9*C10*C11</f>
        <v>1.6562634062499841</v>
      </c>
      <c r="D6">
        <f t="shared" si="1"/>
        <v>2.5421835927439203</v>
      </c>
      <c r="E6">
        <f t="shared" si="1"/>
        <v>3.2192067895785792</v>
      </c>
      <c r="F6">
        <f t="shared" si="1"/>
        <v>3.936772703388979</v>
      </c>
      <c r="G6">
        <f t="shared" si="1"/>
        <v>3.965194179013392</v>
      </c>
      <c r="H6">
        <f t="shared" si="1"/>
        <v>4.6111405803383692</v>
      </c>
      <c r="I6">
        <f t="shared" si="1"/>
        <v>3.9787185942973147</v>
      </c>
      <c r="J6">
        <f t="shared" si="1"/>
        <v>3.1389005712870963</v>
      </c>
      <c r="K6">
        <f t="shared" si="1"/>
        <v>2.2122641523959166</v>
      </c>
      <c r="L6">
        <f t="shared" si="1"/>
        <v>1.3500090875034165</v>
      </c>
      <c r="M6">
        <f t="shared" si="1"/>
        <v>1.0756749691979719</v>
      </c>
    </row>
    <row r="7" spans="1:27" ht="15.6">
      <c r="A7" s="1" t="s">
        <v>40</v>
      </c>
      <c r="B7">
        <f>0.001/5.614*B34*B21*B37/12*B38*B35*B36*B9</f>
        <v>3.5949725979102145</v>
      </c>
      <c r="C7">
        <f t="shared" ref="C7:M7" si="2">0.001/5.614*C34*C21*C37/12*C38*C35*C36*C9</f>
        <v>3.594972597910215</v>
      </c>
      <c r="D7">
        <f t="shared" si="2"/>
        <v>3.5949725979102141</v>
      </c>
      <c r="E7">
        <f t="shared" si="2"/>
        <v>3.5949725979102141</v>
      </c>
      <c r="F7">
        <f t="shared" si="2"/>
        <v>3.5949725979102141</v>
      </c>
      <c r="G7">
        <f t="shared" si="2"/>
        <v>3.5949725979102141</v>
      </c>
      <c r="H7">
        <f t="shared" si="2"/>
        <v>3.5949725979102145</v>
      </c>
      <c r="I7">
        <f t="shared" si="2"/>
        <v>3.5949725979102145</v>
      </c>
      <c r="J7">
        <f t="shared" si="2"/>
        <v>3.5949725979102154</v>
      </c>
      <c r="K7">
        <f t="shared" si="2"/>
        <v>3.5949725979102145</v>
      </c>
      <c r="L7">
        <f t="shared" si="2"/>
        <v>3.5949725979102145</v>
      </c>
      <c r="M7">
        <f t="shared" si="2"/>
        <v>3.5949725979102136</v>
      </c>
    </row>
    <row r="8" spans="1:27" ht="15.6">
      <c r="A8" s="1" t="s">
        <v>39</v>
      </c>
      <c r="B8">
        <f>B12^2/4*PI()*B13</f>
        <v>222.73401040099512</v>
      </c>
      <c r="C8">
        <f t="shared" ref="C8:M8" si="3">C12^2/4*PI()*C13</f>
        <v>222.73401040099512</v>
      </c>
      <c r="D8">
        <f t="shared" si="3"/>
        <v>222.73401040099512</v>
      </c>
      <c r="E8">
        <f t="shared" si="3"/>
        <v>222.73401040099512</v>
      </c>
      <c r="F8">
        <f t="shared" si="3"/>
        <v>222.73401040099512</v>
      </c>
      <c r="G8">
        <f t="shared" si="3"/>
        <v>222.73401040099512</v>
      </c>
      <c r="H8">
        <f t="shared" si="3"/>
        <v>222.73401040099512</v>
      </c>
      <c r="I8">
        <f t="shared" si="3"/>
        <v>222.73401040099512</v>
      </c>
      <c r="J8">
        <f t="shared" si="3"/>
        <v>222.73401040099512</v>
      </c>
      <c r="K8">
        <f t="shared" si="3"/>
        <v>222.73401040099512</v>
      </c>
      <c r="L8">
        <f t="shared" si="3"/>
        <v>222.73401040099512</v>
      </c>
      <c r="M8">
        <f t="shared" si="3"/>
        <v>222.73401040099512</v>
      </c>
    </row>
    <row r="9" spans="1:27" ht="15.6">
      <c r="A9" s="1" t="s">
        <v>38</v>
      </c>
      <c r="B9">
        <f>B33*B27/(B34*B21)</f>
        <v>5.5778906693268E-3</v>
      </c>
      <c r="C9">
        <f t="shared" ref="C9:M9" si="4">C33*C27/(C34*C21)</f>
        <v>5.5557209925806688E-3</v>
      </c>
      <c r="D9">
        <f t="shared" si="4"/>
        <v>5.5010602193360722E-3</v>
      </c>
      <c r="E9">
        <f t="shared" si="4"/>
        <v>5.463433268451421E-3</v>
      </c>
      <c r="F9">
        <f t="shared" si="4"/>
        <v>5.3949031328957772E-3</v>
      </c>
      <c r="G9">
        <f t="shared" si="4"/>
        <v>5.3382448032587206E-3</v>
      </c>
      <c r="H9">
        <f t="shared" si="4"/>
        <v>5.2827641788862276E-3</v>
      </c>
      <c r="I9">
        <f t="shared" si="4"/>
        <v>5.2827641788862276E-3</v>
      </c>
      <c r="J9">
        <f t="shared" si="4"/>
        <v>5.3331530016531709E-3</v>
      </c>
      <c r="K9">
        <f t="shared" si="4"/>
        <v>5.4315888934653037E-3</v>
      </c>
      <c r="L9">
        <f t="shared" si="4"/>
        <v>5.5227949495586575E-3</v>
      </c>
      <c r="M9">
        <f t="shared" si="4"/>
        <v>5.5890419901371289E-3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0.93063835974989095</v>
      </c>
      <c r="C11">
        <f t="shared" ref="C11:M11" si="6">1/(1+0.053*C27*C13)</f>
        <v>0.93063835974989095</v>
      </c>
      <c r="D11">
        <f t="shared" si="6"/>
        <v>0.93063835974989095</v>
      </c>
      <c r="E11">
        <f t="shared" si="6"/>
        <v>0.93063835974989095</v>
      </c>
      <c r="F11">
        <f t="shared" si="6"/>
        <v>0.93063835974989095</v>
      </c>
      <c r="G11">
        <f t="shared" si="6"/>
        <v>0.93063835974989095</v>
      </c>
      <c r="H11">
        <f t="shared" si="6"/>
        <v>0.93063835974989095</v>
      </c>
      <c r="I11">
        <f t="shared" si="6"/>
        <v>0.93063835974989095</v>
      </c>
      <c r="J11">
        <f t="shared" si="6"/>
        <v>0.93063835974989095</v>
      </c>
      <c r="K11">
        <f t="shared" si="6"/>
        <v>0.93063835974989095</v>
      </c>
      <c r="L11">
        <f t="shared" si="6"/>
        <v>0.93063835974989095</v>
      </c>
      <c r="M11">
        <f t="shared" si="6"/>
        <v>0.93063835974989095</v>
      </c>
    </row>
    <row r="12" spans="1:27">
      <c r="A12" s="1" t="s">
        <v>35</v>
      </c>
      <c r="B12" s="6">
        <v>11</v>
      </c>
      <c r="C12">
        <f>$B$12</f>
        <v>11</v>
      </c>
      <c r="D12">
        <f t="shared" ref="D12:M12" si="7">$B$12</f>
        <v>11</v>
      </c>
      <c r="E12">
        <f t="shared" si="7"/>
        <v>11</v>
      </c>
      <c r="F12">
        <f t="shared" si="7"/>
        <v>11</v>
      </c>
      <c r="G12">
        <f t="shared" si="7"/>
        <v>11</v>
      </c>
      <c r="H12">
        <f t="shared" si="7"/>
        <v>11</v>
      </c>
      <c r="I12">
        <f t="shared" si="7"/>
        <v>11</v>
      </c>
      <c r="J12">
        <f t="shared" si="7"/>
        <v>11</v>
      </c>
      <c r="K12">
        <f t="shared" si="7"/>
        <v>11</v>
      </c>
      <c r="L12">
        <f t="shared" si="7"/>
        <v>11</v>
      </c>
      <c r="M12">
        <f t="shared" si="7"/>
        <v>11</v>
      </c>
    </row>
    <row r="13" spans="1:27" ht="15.6">
      <c r="A13" s="1" t="s">
        <v>34</v>
      </c>
      <c r="B13">
        <f>B14-B15+B17</f>
        <v>2.34375</v>
      </c>
      <c r="C13">
        <f t="shared" ref="C13:M13" si="8">C14-C15+C17</f>
        <v>2.34375</v>
      </c>
      <c r="D13">
        <f t="shared" si="8"/>
        <v>2.34375</v>
      </c>
      <c r="E13">
        <f t="shared" si="8"/>
        <v>2.34375</v>
      </c>
      <c r="F13">
        <f t="shared" si="8"/>
        <v>2.34375</v>
      </c>
      <c r="G13">
        <f t="shared" si="8"/>
        <v>2.34375</v>
      </c>
      <c r="H13">
        <f t="shared" si="8"/>
        <v>2.34375</v>
      </c>
      <c r="I13">
        <f t="shared" si="8"/>
        <v>2.34375</v>
      </c>
      <c r="J13">
        <f t="shared" si="8"/>
        <v>2.34375</v>
      </c>
      <c r="K13">
        <f t="shared" si="8"/>
        <v>2.34375</v>
      </c>
      <c r="L13">
        <f t="shared" si="8"/>
        <v>2.34375</v>
      </c>
      <c r="M13">
        <f t="shared" si="8"/>
        <v>2.34375</v>
      </c>
    </row>
    <row r="14" spans="1:27" ht="15.6">
      <c r="A14" s="1" t="s">
        <v>33</v>
      </c>
      <c r="B14" s="6">
        <f>35</f>
        <v>35</v>
      </c>
      <c r="C14">
        <f>$B$14</f>
        <v>35</v>
      </c>
      <c r="D14">
        <f t="shared" ref="D14:M14" si="9">$B$14</f>
        <v>35</v>
      </c>
      <c r="E14">
        <f t="shared" si="9"/>
        <v>35</v>
      </c>
      <c r="F14">
        <f t="shared" si="9"/>
        <v>35</v>
      </c>
      <c r="G14">
        <f t="shared" si="9"/>
        <v>35</v>
      </c>
      <c r="H14">
        <f t="shared" si="9"/>
        <v>35</v>
      </c>
      <c r="I14">
        <f t="shared" si="9"/>
        <v>35</v>
      </c>
      <c r="J14">
        <f t="shared" si="9"/>
        <v>35</v>
      </c>
      <c r="K14">
        <f t="shared" si="9"/>
        <v>35</v>
      </c>
      <c r="L14">
        <f t="shared" si="9"/>
        <v>35</v>
      </c>
      <c r="M14">
        <f t="shared" si="9"/>
        <v>35</v>
      </c>
    </row>
    <row r="15" spans="1:27" ht="15.6">
      <c r="A15" s="1" t="s">
        <v>32</v>
      </c>
      <c r="B15">
        <f>B14-2</f>
        <v>33</v>
      </c>
      <c r="C15">
        <f>$B$15</f>
        <v>33</v>
      </c>
      <c r="D15">
        <f t="shared" ref="D15:M15" si="10">$B$15</f>
        <v>33</v>
      </c>
      <c r="E15">
        <f t="shared" si="10"/>
        <v>33</v>
      </c>
      <c r="F15">
        <f t="shared" si="10"/>
        <v>33</v>
      </c>
      <c r="G15">
        <f t="shared" si="10"/>
        <v>33</v>
      </c>
      <c r="H15">
        <f t="shared" si="10"/>
        <v>33</v>
      </c>
      <c r="I15">
        <f t="shared" si="10"/>
        <v>33</v>
      </c>
      <c r="J15">
        <f t="shared" si="10"/>
        <v>33</v>
      </c>
      <c r="K15">
        <f t="shared" si="10"/>
        <v>33</v>
      </c>
      <c r="L15">
        <f t="shared" si="10"/>
        <v>33</v>
      </c>
      <c r="M15">
        <f t="shared" si="10"/>
        <v>33</v>
      </c>
    </row>
    <row r="16" spans="1:27" ht="15.6">
      <c r="A16" s="1" t="s">
        <v>31</v>
      </c>
      <c r="B16">
        <f>B17*0.33</f>
        <v>0.11343750000000001</v>
      </c>
      <c r="C16">
        <f t="shared" ref="C16:M16" si="11">C17*0.33</f>
        <v>0.11343750000000001</v>
      </c>
      <c r="D16">
        <f t="shared" si="11"/>
        <v>0.11343750000000001</v>
      </c>
      <c r="E16">
        <f t="shared" si="11"/>
        <v>0.11343750000000001</v>
      </c>
      <c r="F16">
        <f t="shared" si="11"/>
        <v>0.11343750000000001</v>
      </c>
      <c r="G16">
        <f t="shared" si="11"/>
        <v>0.11343750000000001</v>
      </c>
      <c r="H16">
        <f t="shared" si="11"/>
        <v>0.11343750000000001</v>
      </c>
      <c r="I16">
        <f t="shared" si="11"/>
        <v>0.11343750000000001</v>
      </c>
      <c r="J16">
        <f t="shared" si="11"/>
        <v>0.11343750000000001</v>
      </c>
      <c r="K16">
        <f t="shared" si="11"/>
        <v>0.11343750000000001</v>
      </c>
      <c r="L16">
        <f t="shared" si="11"/>
        <v>0.11343750000000001</v>
      </c>
      <c r="M16">
        <f t="shared" si="11"/>
        <v>0.11343750000000001</v>
      </c>
    </row>
    <row r="17" spans="1:13" ht="15.6">
      <c r="A17" s="1" t="s">
        <v>30</v>
      </c>
      <c r="B17">
        <f>B18*B19</f>
        <v>0.34375</v>
      </c>
      <c r="C17">
        <f t="shared" ref="C17:M17" si="12">C18*C19</f>
        <v>0.34375</v>
      </c>
      <c r="D17">
        <f t="shared" si="12"/>
        <v>0.34375</v>
      </c>
      <c r="E17">
        <f t="shared" si="12"/>
        <v>0.34375</v>
      </c>
      <c r="F17">
        <f t="shared" si="12"/>
        <v>0.34375</v>
      </c>
      <c r="G17">
        <f t="shared" si="12"/>
        <v>0.34375</v>
      </c>
      <c r="H17">
        <f t="shared" si="12"/>
        <v>0.34375</v>
      </c>
      <c r="I17">
        <f t="shared" si="12"/>
        <v>0.34375</v>
      </c>
      <c r="J17">
        <f t="shared" si="12"/>
        <v>0.34375</v>
      </c>
      <c r="K17">
        <f t="shared" si="12"/>
        <v>0.34375</v>
      </c>
      <c r="L17">
        <f t="shared" si="12"/>
        <v>0.34375</v>
      </c>
      <c r="M17">
        <f t="shared" si="12"/>
        <v>0.34375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5.5</v>
      </c>
      <c r="C19">
        <f t="shared" ref="C19:M19" si="14">C12/2</f>
        <v>5.5</v>
      </c>
      <c r="D19">
        <f t="shared" si="14"/>
        <v>5.5</v>
      </c>
      <c r="E19">
        <f t="shared" si="14"/>
        <v>5.5</v>
      </c>
      <c r="F19">
        <f t="shared" si="14"/>
        <v>5.5</v>
      </c>
      <c r="G19">
        <f t="shared" si="14"/>
        <v>5.5</v>
      </c>
      <c r="H19">
        <f t="shared" si="14"/>
        <v>5.5</v>
      </c>
      <c r="I19">
        <f t="shared" si="14"/>
        <v>5.5</v>
      </c>
      <c r="J19">
        <f t="shared" si="14"/>
        <v>5.5</v>
      </c>
      <c r="K19">
        <f t="shared" si="14"/>
        <v>5.5</v>
      </c>
      <c r="L19">
        <f t="shared" si="14"/>
        <v>5.5</v>
      </c>
      <c r="M19">
        <f t="shared" si="14"/>
        <v>5.5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0.6</v>
      </c>
      <c r="C23" s="6">
        <v>0.6</v>
      </c>
      <c r="D23" s="6">
        <v>0.6</v>
      </c>
      <c r="E23" s="6">
        <v>0.6</v>
      </c>
      <c r="F23" s="6">
        <v>0.6</v>
      </c>
      <c r="G23" s="6">
        <v>0.6</v>
      </c>
      <c r="H23" s="6">
        <v>0.6</v>
      </c>
      <c r="I23" s="6">
        <v>0.6</v>
      </c>
      <c r="J23" s="6">
        <v>0.6</v>
      </c>
      <c r="K23" s="6">
        <v>0.6</v>
      </c>
      <c r="L23" s="6">
        <v>0.6</v>
      </c>
      <c r="M23" s="6">
        <v>0.6</v>
      </c>
    </row>
    <row r="24" spans="1:13" ht="15.6">
      <c r="A24" s="3" t="s">
        <v>54</v>
      </c>
      <c r="B24" s="6">
        <v>0.6</v>
      </c>
      <c r="C24" s="6">
        <v>0.6</v>
      </c>
      <c r="D24" s="6">
        <v>0.6</v>
      </c>
      <c r="E24" s="6">
        <v>0.6</v>
      </c>
      <c r="F24" s="6">
        <v>0.6</v>
      </c>
      <c r="G24" s="6">
        <v>0.6</v>
      </c>
      <c r="H24" s="6">
        <v>0.6</v>
      </c>
      <c r="I24" s="6">
        <v>0.6</v>
      </c>
      <c r="J24" s="6">
        <v>0.6</v>
      </c>
      <c r="K24" s="6">
        <v>0.6</v>
      </c>
      <c r="L24" s="6">
        <v>0.6</v>
      </c>
      <c r="M24" s="6">
        <v>0.6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0.6</v>
      </c>
      <c r="C27" s="6">
        <v>0.6</v>
      </c>
      <c r="D27" s="6">
        <v>0.6</v>
      </c>
      <c r="E27" s="6">
        <v>0.6</v>
      </c>
      <c r="F27" s="6">
        <v>0.6</v>
      </c>
      <c r="G27" s="6">
        <v>0.6</v>
      </c>
      <c r="H27" s="6">
        <v>0.6</v>
      </c>
      <c r="I27" s="6">
        <v>0.6</v>
      </c>
      <c r="J27" s="6">
        <v>0.6</v>
      </c>
      <c r="K27" s="6">
        <v>0.6</v>
      </c>
      <c r="L27" s="6">
        <v>0.6</v>
      </c>
      <c r="M27" s="6">
        <v>0.6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3326.1612219881936</v>
      </c>
      <c r="C38">
        <f t="shared" ref="C38:M38" si="24">PI()*C12^2/4*C39</f>
        <v>3326.1612219881936</v>
      </c>
      <c r="D38">
        <f t="shared" si="24"/>
        <v>3326.1612219881936</v>
      </c>
      <c r="E38">
        <f t="shared" si="24"/>
        <v>3326.1612219881936</v>
      </c>
      <c r="F38">
        <f t="shared" si="24"/>
        <v>3326.1612219881936</v>
      </c>
      <c r="G38">
        <f t="shared" si="24"/>
        <v>3326.1612219881936</v>
      </c>
      <c r="H38">
        <f t="shared" si="24"/>
        <v>3326.1612219881936</v>
      </c>
      <c r="I38">
        <f t="shared" si="24"/>
        <v>3326.1612219881936</v>
      </c>
      <c r="J38">
        <f t="shared" si="24"/>
        <v>3326.1612219881936</v>
      </c>
      <c r="K38">
        <f t="shared" si="24"/>
        <v>3326.1612219881936</v>
      </c>
      <c r="L38">
        <f t="shared" si="24"/>
        <v>3326.1612219881936</v>
      </c>
      <c r="M38">
        <f t="shared" si="24"/>
        <v>3326.1612219881936</v>
      </c>
    </row>
    <row r="39" spans="1:13" ht="15.6">
      <c r="A39" s="1" t="s">
        <v>12</v>
      </c>
      <c r="B39">
        <f>B14</f>
        <v>35</v>
      </c>
      <c r="C39">
        <f t="shared" ref="C39:M39" si="25">C14</f>
        <v>35</v>
      </c>
      <c r="D39">
        <f t="shared" si="25"/>
        <v>35</v>
      </c>
      <c r="E39">
        <f t="shared" si="25"/>
        <v>35</v>
      </c>
      <c r="F39">
        <f t="shared" si="25"/>
        <v>35</v>
      </c>
      <c r="G39">
        <f t="shared" si="25"/>
        <v>35</v>
      </c>
      <c r="H39">
        <f t="shared" si="25"/>
        <v>35</v>
      </c>
      <c r="I39">
        <f t="shared" si="25"/>
        <v>35</v>
      </c>
      <c r="J39">
        <f t="shared" si="25"/>
        <v>35</v>
      </c>
      <c r="K39">
        <f t="shared" si="25"/>
        <v>35</v>
      </c>
      <c r="L39">
        <f t="shared" si="25"/>
        <v>35</v>
      </c>
      <c r="M39">
        <f t="shared" si="25"/>
        <v>35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E1E6D-77D3-A043-808E-0FC2B149C2D8}">
  <sheetPr>
    <tabColor rgb="FFFFFF00"/>
  </sheetPr>
  <dimension ref="A1:AA60"/>
  <sheetViews>
    <sheetView zoomScale="130" zoomScaleNormal="130" workbookViewId="0">
      <selection activeCell="B16" sqref="B16"/>
    </sheetView>
  </sheetViews>
  <sheetFormatPr defaultColWidth="8.77734375" defaultRowHeight="13.2"/>
  <cols>
    <col min="2" max="13" width="10.44140625" customWidth="1"/>
  </cols>
  <sheetData>
    <row r="1" spans="1:27">
      <c r="A1" s="1" t="s">
        <v>85</v>
      </c>
      <c r="B1" s="1">
        <v>2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2.1454390687525127</v>
      </c>
      <c r="C5">
        <f t="shared" ref="C5:M5" si="0">C6+C7</f>
        <v>2.8411473733611166</v>
      </c>
      <c r="D5">
        <f t="shared" si="0"/>
        <v>3.7171375604223638</v>
      </c>
      <c r="E5">
        <f t="shared" si="0"/>
        <v>4.5406726167580134</v>
      </c>
      <c r="F5">
        <f t="shared" si="0"/>
        <v>5.3251340739115722</v>
      </c>
      <c r="G5">
        <f t="shared" si="0"/>
        <v>5.4178290194598251</v>
      </c>
      <c r="H5">
        <f t="shared" si="0"/>
        <v>6.118770473312356</v>
      </c>
      <c r="I5">
        <f t="shared" si="0"/>
        <v>5.4022972270297194</v>
      </c>
      <c r="J5">
        <f t="shared" si="0"/>
        <v>4.4830204185793079</v>
      </c>
      <c r="K5">
        <f t="shared" si="0"/>
        <v>3.3617344405534064</v>
      </c>
      <c r="L5">
        <f t="shared" si="0"/>
        <v>2.4078661884005275</v>
      </c>
      <c r="M5">
        <f t="shared" si="0"/>
        <v>2.0324675721002823</v>
      </c>
      <c r="N5">
        <f>SUM(B5:M5)</f>
        <v>47.793516032640994</v>
      </c>
    </row>
    <row r="6" spans="1:27" ht="15.6">
      <c r="A6" s="1" t="s">
        <v>41</v>
      </c>
      <c r="B6">
        <f>B4*B8*B9*B10*B11</f>
        <v>-0.14578391873754495</v>
      </c>
      <c r="C6">
        <f t="shared" ref="C6:M6" si="1">C4*C8*C9*C10*C11</f>
        <v>0.5499243858710583</v>
      </c>
      <c r="D6">
        <f t="shared" si="1"/>
        <v>1.4259145729323059</v>
      </c>
      <c r="E6">
        <f t="shared" si="1"/>
        <v>2.2494496292679562</v>
      </c>
      <c r="F6">
        <f t="shared" si="1"/>
        <v>3.0339110864215146</v>
      </c>
      <c r="G6">
        <f t="shared" si="1"/>
        <v>3.1266060319697671</v>
      </c>
      <c r="H6">
        <f t="shared" si="1"/>
        <v>3.8275474858222984</v>
      </c>
      <c r="I6">
        <f t="shared" si="1"/>
        <v>3.1110742395396618</v>
      </c>
      <c r="J6">
        <f t="shared" si="1"/>
        <v>2.1917974310892494</v>
      </c>
      <c r="K6">
        <f t="shared" si="1"/>
        <v>1.0705114530633493</v>
      </c>
      <c r="L6">
        <f t="shared" si="1"/>
        <v>0.11664320091046958</v>
      </c>
      <c r="M6">
        <f t="shared" si="1"/>
        <v>-0.25875541538977509</v>
      </c>
    </row>
    <row r="7" spans="1:27" ht="15.6">
      <c r="A7" s="1" t="s">
        <v>40</v>
      </c>
      <c r="B7">
        <f>0.001/5.614*B34*B21*B37/12*B38*B35*B36*B9</f>
        <v>2.2912229874900576</v>
      </c>
      <c r="C7">
        <f t="shared" ref="C7:M7" si="2">0.001/5.614*C34*C21*C37/12*C38*C35*C36*C9</f>
        <v>2.291222987490058</v>
      </c>
      <c r="D7">
        <f t="shared" si="2"/>
        <v>2.2912229874900576</v>
      </c>
      <c r="E7">
        <f t="shared" si="2"/>
        <v>2.2912229874900572</v>
      </c>
      <c r="F7">
        <f t="shared" si="2"/>
        <v>2.2912229874900576</v>
      </c>
      <c r="G7">
        <f t="shared" si="2"/>
        <v>2.291222987490058</v>
      </c>
      <c r="H7">
        <f t="shared" si="2"/>
        <v>2.2912229874900576</v>
      </c>
      <c r="I7">
        <f t="shared" si="2"/>
        <v>2.2912229874900576</v>
      </c>
      <c r="J7">
        <f t="shared" si="2"/>
        <v>2.291222987490058</v>
      </c>
      <c r="K7">
        <f t="shared" si="2"/>
        <v>2.2912229874900572</v>
      </c>
      <c r="L7">
        <f t="shared" si="2"/>
        <v>2.291222987490058</v>
      </c>
      <c r="M7">
        <f t="shared" si="2"/>
        <v>2.2912229874900572</v>
      </c>
    </row>
    <row r="8" spans="1:27" ht="15.6">
      <c r="A8" s="1" t="s">
        <v>39</v>
      </c>
      <c r="B8">
        <f>B12^2/4*PI()*B13</f>
        <v>145.12685438028473</v>
      </c>
      <c r="C8">
        <f t="shared" ref="C8:M8" si="3">C12^2/4*PI()*C13</f>
        <v>145.12685438028473</v>
      </c>
      <c r="D8">
        <f t="shared" si="3"/>
        <v>145.12685438028473</v>
      </c>
      <c r="E8">
        <f t="shared" si="3"/>
        <v>145.12685438028473</v>
      </c>
      <c r="F8">
        <f t="shared" si="3"/>
        <v>145.12685438028473</v>
      </c>
      <c r="G8">
        <f t="shared" si="3"/>
        <v>145.12685438028473</v>
      </c>
      <c r="H8">
        <f t="shared" si="3"/>
        <v>145.12685438028473</v>
      </c>
      <c r="I8">
        <f t="shared" si="3"/>
        <v>145.12685438028473</v>
      </c>
      <c r="J8">
        <f t="shared" si="3"/>
        <v>145.12685438028473</v>
      </c>
      <c r="K8">
        <f t="shared" si="3"/>
        <v>145.12685438028473</v>
      </c>
      <c r="L8">
        <f t="shared" si="3"/>
        <v>145.12685438028473</v>
      </c>
      <c r="M8">
        <f t="shared" si="3"/>
        <v>145.12685438028473</v>
      </c>
    </row>
    <row r="9" spans="1:27" ht="15.6">
      <c r="A9" s="1" t="s">
        <v>38</v>
      </c>
      <c r="B9">
        <f>B33*B27/(B34*B21)</f>
        <v>1.0226132893765802E-2</v>
      </c>
      <c r="C9">
        <f t="shared" ref="C9:M9" si="4">C33*C27/(C34*C21)</f>
        <v>1.0185488486397894E-2</v>
      </c>
      <c r="D9">
        <f t="shared" si="4"/>
        <v>1.0085277068782801E-2</v>
      </c>
      <c r="E9">
        <f t="shared" si="4"/>
        <v>1.0016294325494272E-2</v>
      </c>
      <c r="F9">
        <f t="shared" si="4"/>
        <v>9.8906557436422606E-3</v>
      </c>
      <c r="G9">
        <f t="shared" si="4"/>
        <v>9.7867821393076565E-3</v>
      </c>
      <c r="H9">
        <f t="shared" si="4"/>
        <v>9.6850676612914195E-3</v>
      </c>
      <c r="I9">
        <f t="shared" si="4"/>
        <v>9.6850676612914195E-3</v>
      </c>
      <c r="J9">
        <f t="shared" si="4"/>
        <v>9.7774471696974816E-3</v>
      </c>
      <c r="K9">
        <f t="shared" si="4"/>
        <v>9.9579129713530581E-3</v>
      </c>
      <c r="L9">
        <f t="shared" si="4"/>
        <v>1.0125124074190873E-2</v>
      </c>
      <c r="M9">
        <f t="shared" si="4"/>
        <v>1.0246576981918071E-2</v>
      </c>
    </row>
    <row r="10" spans="1:27" ht="15.6">
      <c r="A10" s="1" t="s">
        <v>37</v>
      </c>
      <c r="B10">
        <f>B20/B21+(B22-B25)/(B26-B27)</f>
        <v>-3.7098629230297511E-3</v>
      </c>
      <c r="C10">
        <f t="shared" ref="C10:M10" si="5">C20/C21+(C22-C25)/(C26-C27)</f>
        <v>1.5053726275294901E-2</v>
      </c>
      <c r="D10">
        <f t="shared" si="5"/>
        <v>3.5606141201506625E-2</v>
      </c>
      <c r="E10">
        <f t="shared" si="5"/>
        <v>5.8442511405940506E-2</v>
      </c>
      <c r="F10">
        <f t="shared" si="5"/>
        <v>7.7249735145426851E-2</v>
      </c>
      <c r="G10">
        <f t="shared" si="5"/>
        <v>8.3136725680590398E-2</v>
      </c>
      <c r="H10">
        <f t="shared" si="5"/>
        <v>9.9526140826701012E-2</v>
      </c>
      <c r="I10">
        <f t="shared" si="5"/>
        <v>8.0895982096542307E-2</v>
      </c>
      <c r="J10">
        <f t="shared" si="5"/>
        <v>5.8335726494873952E-2</v>
      </c>
      <c r="K10">
        <f t="shared" si="5"/>
        <v>2.7073364337567726E-2</v>
      </c>
      <c r="L10">
        <f t="shared" si="5"/>
        <v>2.9979111020441637E-3</v>
      </c>
      <c r="M10">
        <f t="shared" si="5"/>
        <v>-6.3596011123509925E-3</v>
      </c>
    </row>
    <row r="11" spans="1:27" ht="15.6">
      <c r="A11" s="1" t="s">
        <v>36</v>
      </c>
      <c r="B11">
        <f>1/(1+0.053*B27*B13)</f>
        <v>0.88261496749494572</v>
      </c>
      <c r="C11">
        <f t="shared" ref="C11:M11" si="6">1/(1+0.053*C27*C13)</f>
        <v>0.88261496749494572</v>
      </c>
      <c r="D11">
        <f t="shared" si="6"/>
        <v>0.88261496749494572</v>
      </c>
      <c r="E11">
        <f t="shared" si="6"/>
        <v>0.88261496749494572</v>
      </c>
      <c r="F11">
        <f t="shared" si="6"/>
        <v>0.88261496749494572</v>
      </c>
      <c r="G11">
        <f t="shared" si="6"/>
        <v>0.88261496749494572</v>
      </c>
      <c r="H11">
        <f t="shared" si="6"/>
        <v>0.88261496749494572</v>
      </c>
      <c r="I11">
        <f t="shared" si="6"/>
        <v>0.88261496749494572</v>
      </c>
      <c r="J11">
        <f t="shared" si="6"/>
        <v>0.88261496749494572</v>
      </c>
      <c r="K11">
        <f t="shared" si="6"/>
        <v>0.88261496749494572</v>
      </c>
      <c r="L11">
        <f t="shared" si="6"/>
        <v>0.88261496749494572</v>
      </c>
      <c r="M11">
        <f t="shared" si="6"/>
        <v>0.88261496749494572</v>
      </c>
    </row>
    <row r="12" spans="1:27">
      <c r="A12" s="1" t="s">
        <v>35</v>
      </c>
      <c r="B12" s="6">
        <v>9</v>
      </c>
      <c r="C12">
        <f>$B$12</f>
        <v>9</v>
      </c>
      <c r="D12">
        <f t="shared" ref="D12:M12" si="7">$B$12</f>
        <v>9</v>
      </c>
      <c r="E12">
        <f t="shared" si="7"/>
        <v>9</v>
      </c>
      <c r="F12">
        <f t="shared" si="7"/>
        <v>9</v>
      </c>
      <c r="G12">
        <f t="shared" si="7"/>
        <v>9</v>
      </c>
      <c r="H12">
        <f t="shared" si="7"/>
        <v>9</v>
      </c>
      <c r="I12">
        <f t="shared" si="7"/>
        <v>9</v>
      </c>
      <c r="J12">
        <f t="shared" si="7"/>
        <v>9</v>
      </c>
      <c r="K12">
        <f t="shared" si="7"/>
        <v>9</v>
      </c>
      <c r="L12">
        <f t="shared" si="7"/>
        <v>9</v>
      </c>
      <c r="M12">
        <f t="shared" si="7"/>
        <v>9</v>
      </c>
    </row>
    <row r="13" spans="1:27" ht="15.6">
      <c r="A13" s="1" t="s">
        <v>34</v>
      </c>
      <c r="B13">
        <f>B14-B15+B17</f>
        <v>2.28125</v>
      </c>
      <c r="C13">
        <f t="shared" ref="C13:M13" si="8">C14-C15+C17</f>
        <v>2.28125</v>
      </c>
      <c r="D13">
        <f t="shared" si="8"/>
        <v>2.28125</v>
      </c>
      <c r="E13">
        <f t="shared" si="8"/>
        <v>2.28125</v>
      </c>
      <c r="F13">
        <f t="shared" si="8"/>
        <v>2.28125</v>
      </c>
      <c r="G13">
        <f t="shared" si="8"/>
        <v>2.28125</v>
      </c>
      <c r="H13">
        <f t="shared" si="8"/>
        <v>2.28125</v>
      </c>
      <c r="I13">
        <f t="shared" si="8"/>
        <v>2.28125</v>
      </c>
      <c r="J13">
        <f t="shared" si="8"/>
        <v>2.28125</v>
      </c>
      <c r="K13">
        <f t="shared" si="8"/>
        <v>2.28125</v>
      </c>
      <c r="L13">
        <f t="shared" si="8"/>
        <v>2.28125</v>
      </c>
      <c r="M13">
        <f t="shared" si="8"/>
        <v>2.28125</v>
      </c>
    </row>
    <row r="14" spans="1:27" ht="15.6">
      <c r="A14" s="1" t="s">
        <v>33</v>
      </c>
      <c r="B14" s="6">
        <v>12.666700000000001</v>
      </c>
      <c r="C14">
        <f>$B$14</f>
        <v>12.666700000000001</v>
      </c>
      <c r="D14">
        <f t="shared" ref="D14:M14" si="9">$B$14</f>
        <v>12.666700000000001</v>
      </c>
      <c r="E14">
        <f t="shared" si="9"/>
        <v>12.666700000000001</v>
      </c>
      <c r="F14">
        <f t="shared" si="9"/>
        <v>12.666700000000001</v>
      </c>
      <c r="G14">
        <f t="shared" si="9"/>
        <v>12.666700000000001</v>
      </c>
      <c r="H14">
        <f t="shared" si="9"/>
        <v>12.666700000000001</v>
      </c>
      <c r="I14">
        <f t="shared" si="9"/>
        <v>12.666700000000001</v>
      </c>
      <c r="J14">
        <f t="shared" si="9"/>
        <v>12.666700000000001</v>
      </c>
      <c r="K14">
        <f t="shared" si="9"/>
        <v>12.666700000000001</v>
      </c>
      <c r="L14">
        <f t="shared" si="9"/>
        <v>12.666700000000001</v>
      </c>
      <c r="M14">
        <f t="shared" si="9"/>
        <v>12.666700000000001</v>
      </c>
    </row>
    <row r="15" spans="1:27" ht="15.6">
      <c r="A15" s="1" t="s">
        <v>32</v>
      </c>
      <c r="B15">
        <f>B14-2</f>
        <v>10.666700000000001</v>
      </c>
      <c r="C15">
        <f>$B$15</f>
        <v>10.666700000000001</v>
      </c>
      <c r="D15">
        <f t="shared" ref="D15:M15" si="10">$B$15</f>
        <v>10.666700000000001</v>
      </c>
      <c r="E15">
        <f t="shared" si="10"/>
        <v>10.666700000000001</v>
      </c>
      <c r="F15">
        <f t="shared" si="10"/>
        <v>10.666700000000001</v>
      </c>
      <c r="G15">
        <f t="shared" si="10"/>
        <v>10.666700000000001</v>
      </c>
      <c r="H15">
        <f t="shared" si="10"/>
        <v>10.666700000000001</v>
      </c>
      <c r="I15">
        <f t="shared" si="10"/>
        <v>10.666700000000001</v>
      </c>
      <c r="J15">
        <f t="shared" si="10"/>
        <v>10.666700000000001</v>
      </c>
      <c r="K15">
        <f t="shared" si="10"/>
        <v>10.666700000000001</v>
      </c>
      <c r="L15">
        <f t="shared" si="10"/>
        <v>10.666700000000001</v>
      </c>
      <c r="M15">
        <f t="shared" si="10"/>
        <v>10.666700000000001</v>
      </c>
    </row>
    <row r="16" spans="1:27" ht="15.6">
      <c r="A16" s="1" t="s">
        <v>31</v>
      </c>
      <c r="B16">
        <f>B17*0.33</f>
        <v>9.2812500000000006E-2</v>
      </c>
      <c r="C16">
        <f t="shared" ref="C16:M16" si="11">C17*0.33</f>
        <v>9.2812500000000006E-2</v>
      </c>
      <c r="D16">
        <f t="shared" si="11"/>
        <v>9.2812500000000006E-2</v>
      </c>
      <c r="E16">
        <f t="shared" si="11"/>
        <v>9.2812500000000006E-2</v>
      </c>
      <c r="F16">
        <f t="shared" si="11"/>
        <v>9.2812500000000006E-2</v>
      </c>
      <c r="G16">
        <f t="shared" si="11"/>
        <v>9.2812500000000006E-2</v>
      </c>
      <c r="H16">
        <f t="shared" si="11"/>
        <v>9.2812500000000006E-2</v>
      </c>
      <c r="I16">
        <f t="shared" si="11"/>
        <v>9.2812500000000006E-2</v>
      </c>
      <c r="J16">
        <f t="shared" si="11"/>
        <v>9.2812500000000006E-2</v>
      </c>
      <c r="K16">
        <f t="shared" si="11"/>
        <v>9.2812500000000006E-2</v>
      </c>
      <c r="L16">
        <f t="shared" si="11"/>
        <v>9.2812500000000006E-2</v>
      </c>
      <c r="M16">
        <f t="shared" si="11"/>
        <v>9.2812500000000006E-2</v>
      </c>
    </row>
    <row r="17" spans="1:13" ht="15.6">
      <c r="A17" s="1" t="s">
        <v>30</v>
      </c>
      <c r="B17">
        <f>B18*B19</f>
        <v>0.28125</v>
      </c>
      <c r="C17">
        <f t="shared" ref="C17:M17" si="12">C18*C19</f>
        <v>0.28125</v>
      </c>
      <c r="D17">
        <f t="shared" si="12"/>
        <v>0.28125</v>
      </c>
      <c r="E17">
        <f t="shared" si="12"/>
        <v>0.28125</v>
      </c>
      <c r="F17">
        <f t="shared" si="12"/>
        <v>0.28125</v>
      </c>
      <c r="G17">
        <f t="shared" si="12"/>
        <v>0.28125</v>
      </c>
      <c r="H17">
        <f t="shared" si="12"/>
        <v>0.28125</v>
      </c>
      <c r="I17">
        <f t="shared" si="12"/>
        <v>0.28125</v>
      </c>
      <c r="J17">
        <f t="shared" si="12"/>
        <v>0.28125</v>
      </c>
      <c r="K17">
        <f t="shared" si="12"/>
        <v>0.28125</v>
      </c>
      <c r="L17">
        <f t="shared" si="12"/>
        <v>0.28125</v>
      </c>
      <c r="M17">
        <f t="shared" si="12"/>
        <v>0.28125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4.5</v>
      </c>
      <c r="C19">
        <f t="shared" ref="C19:M19" si="14">C12/2</f>
        <v>4.5</v>
      </c>
      <c r="D19">
        <f t="shared" si="14"/>
        <v>4.5</v>
      </c>
      <c r="E19">
        <f t="shared" si="14"/>
        <v>4.5</v>
      </c>
      <c r="F19">
        <f t="shared" si="14"/>
        <v>4.5</v>
      </c>
      <c r="G19">
        <f t="shared" si="14"/>
        <v>4.5</v>
      </c>
      <c r="H19">
        <f t="shared" si="14"/>
        <v>4.5</v>
      </c>
      <c r="I19">
        <f t="shared" si="14"/>
        <v>4.5</v>
      </c>
      <c r="J19">
        <f t="shared" si="14"/>
        <v>4.5</v>
      </c>
      <c r="K19">
        <f t="shared" si="14"/>
        <v>4.5</v>
      </c>
      <c r="L19">
        <f t="shared" si="14"/>
        <v>4.5</v>
      </c>
      <c r="M19">
        <f t="shared" si="14"/>
        <v>4.5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1.1000000000000001</v>
      </c>
      <c r="C23" s="6">
        <v>1.1000000000000001</v>
      </c>
      <c r="D23" s="6">
        <v>1.1000000000000001</v>
      </c>
      <c r="E23" s="6">
        <v>1.1000000000000001</v>
      </c>
      <c r="F23" s="6">
        <v>1.1000000000000001</v>
      </c>
      <c r="G23" s="6">
        <v>1.1000000000000001</v>
      </c>
      <c r="H23" s="6">
        <v>1.1000000000000001</v>
      </c>
      <c r="I23" s="6">
        <v>1.1000000000000001</v>
      </c>
      <c r="J23" s="6">
        <v>1.1000000000000001</v>
      </c>
      <c r="K23" s="6">
        <v>1.1000000000000001</v>
      </c>
      <c r="L23" s="6">
        <v>1.1000000000000001</v>
      </c>
      <c r="M23" s="6">
        <v>1.1000000000000001</v>
      </c>
    </row>
    <row r="24" spans="1:13" ht="15.6">
      <c r="A24" s="3" t="s">
        <v>54</v>
      </c>
      <c r="B24" s="6">
        <v>1.1000000000000001</v>
      </c>
      <c r="C24" s="6">
        <v>1.1000000000000001</v>
      </c>
      <c r="D24" s="6">
        <v>1.1000000000000001</v>
      </c>
      <c r="E24" s="6">
        <v>1.1000000000000001</v>
      </c>
      <c r="F24" s="6">
        <v>1.1000000000000001</v>
      </c>
      <c r="G24" s="6">
        <v>1.1000000000000001</v>
      </c>
      <c r="H24" s="6">
        <v>1.1000000000000001</v>
      </c>
      <c r="I24" s="6">
        <v>1.1000000000000001</v>
      </c>
      <c r="J24" s="6">
        <v>1.1000000000000001</v>
      </c>
      <c r="K24" s="6">
        <v>1.1000000000000001</v>
      </c>
      <c r="L24" s="6">
        <v>1.1000000000000001</v>
      </c>
      <c r="M24" s="6">
        <v>1.1000000000000001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1.1000000000000001</v>
      </c>
      <c r="C27" s="6">
        <v>1.1000000000000001</v>
      </c>
      <c r="D27" s="6">
        <v>1.1000000000000001</v>
      </c>
      <c r="E27" s="6">
        <v>1.1000000000000001</v>
      </c>
      <c r="F27" s="6">
        <v>1.1000000000000001</v>
      </c>
      <c r="G27" s="6">
        <v>1.1000000000000001</v>
      </c>
      <c r="H27" s="6">
        <v>1.1000000000000001</v>
      </c>
      <c r="I27" s="6">
        <v>1.1000000000000001</v>
      </c>
      <c r="J27" s="6">
        <v>1.1000000000000001</v>
      </c>
      <c r="K27" s="6">
        <v>1.1000000000000001</v>
      </c>
      <c r="L27" s="6">
        <v>1.1000000000000001</v>
      </c>
      <c r="M27" s="6">
        <v>1.1000000000000001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2.7550091074681236E-2</v>
      </c>
      <c r="C35">
        <f t="shared" ref="C35:M35" si="22">(180+C37)/(6*C37)/12</f>
        <v>2.7550091074681236E-2</v>
      </c>
      <c r="D35">
        <f t="shared" si="22"/>
        <v>2.7550091074681236E-2</v>
      </c>
      <c r="E35">
        <f t="shared" si="22"/>
        <v>2.7550091074681236E-2</v>
      </c>
      <c r="F35">
        <f t="shared" si="22"/>
        <v>2.7550091074681236E-2</v>
      </c>
      <c r="G35">
        <f t="shared" si="22"/>
        <v>2.7550091074681236E-2</v>
      </c>
      <c r="H35">
        <f t="shared" si="22"/>
        <v>2.7550091074681236E-2</v>
      </c>
      <c r="I35">
        <f t="shared" si="22"/>
        <v>2.7550091074681236E-2</v>
      </c>
      <c r="J35">
        <f t="shared" si="22"/>
        <v>2.7550091074681236E-2</v>
      </c>
      <c r="K35">
        <f t="shared" si="22"/>
        <v>2.7550091074681236E-2</v>
      </c>
      <c r="L35">
        <f t="shared" si="22"/>
        <v>2.7550091074681236E-2</v>
      </c>
      <c r="M35">
        <f t="shared" si="22"/>
        <v>2.7550091074681236E-2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183</v>
      </c>
      <c r="C37" s="6">
        <v>183</v>
      </c>
      <c r="D37" s="6">
        <v>183</v>
      </c>
      <c r="E37" s="6">
        <v>183</v>
      </c>
      <c r="F37" s="6">
        <v>183</v>
      </c>
      <c r="G37" s="6">
        <v>183</v>
      </c>
      <c r="H37" s="6">
        <v>183</v>
      </c>
      <c r="I37" s="6">
        <v>183</v>
      </c>
      <c r="J37" s="6">
        <v>183</v>
      </c>
      <c r="K37" s="6">
        <v>183</v>
      </c>
      <c r="L37" s="6">
        <v>183</v>
      </c>
      <c r="M37" s="6">
        <v>183</v>
      </c>
    </row>
    <row r="38" spans="1:13" ht="15.6">
      <c r="A38" s="1" t="s">
        <v>13</v>
      </c>
      <c r="B38">
        <f>PI()*B12^2/4*B39</f>
        <v>742.20338498562978</v>
      </c>
      <c r="C38">
        <f t="shared" ref="C38:M38" si="23">PI()*C12^2/4*C39</f>
        <v>742.20338498562978</v>
      </c>
      <c r="D38">
        <f t="shared" si="23"/>
        <v>742.20338498562978</v>
      </c>
      <c r="E38">
        <f t="shared" si="23"/>
        <v>742.20338498562978</v>
      </c>
      <c r="F38">
        <f t="shared" si="23"/>
        <v>742.20338498562978</v>
      </c>
      <c r="G38">
        <f t="shared" si="23"/>
        <v>742.20338498562978</v>
      </c>
      <c r="H38">
        <f t="shared" si="23"/>
        <v>742.20338498562978</v>
      </c>
      <c r="I38">
        <f t="shared" si="23"/>
        <v>742.20338498562978</v>
      </c>
      <c r="J38">
        <f t="shared" si="23"/>
        <v>742.20338498562978</v>
      </c>
      <c r="K38">
        <f t="shared" si="23"/>
        <v>742.20338498562978</v>
      </c>
      <c r="L38">
        <f t="shared" si="23"/>
        <v>742.20338498562978</v>
      </c>
      <c r="M38">
        <f t="shared" si="23"/>
        <v>742.20338498562978</v>
      </c>
    </row>
    <row r="39" spans="1:13" ht="15.6">
      <c r="A39" s="1" t="s">
        <v>12</v>
      </c>
      <c r="B39">
        <f>B14-1</f>
        <v>11.666700000000001</v>
      </c>
      <c r="C39">
        <f t="shared" ref="C39:M39" si="24">C14-1</f>
        <v>11.666700000000001</v>
      </c>
      <c r="D39">
        <f t="shared" si="24"/>
        <v>11.666700000000001</v>
      </c>
      <c r="E39">
        <f t="shared" si="24"/>
        <v>11.666700000000001</v>
      </c>
      <c r="F39">
        <f t="shared" si="24"/>
        <v>11.666700000000001</v>
      </c>
      <c r="G39">
        <f t="shared" si="24"/>
        <v>11.666700000000001</v>
      </c>
      <c r="H39">
        <f t="shared" si="24"/>
        <v>11.666700000000001</v>
      </c>
      <c r="I39">
        <f t="shared" si="24"/>
        <v>11.666700000000001</v>
      </c>
      <c r="J39">
        <f t="shared" si="24"/>
        <v>11.666700000000001</v>
      </c>
      <c r="K39">
        <f t="shared" si="24"/>
        <v>11.666700000000001</v>
      </c>
      <c r="L39">
        <f t="shared" si="24"/>
        <v>11.666700000000001</v>
      </c>
      <c r="M39">
        <f t="shared" si="24"/>
        <v>11.666700000000001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AA60"/>
  <sheetViews>
    <sheetView zoomScale="130" zoomScaleNormal="130" workbookViewId="0">
      <selection activeCell="N46" sqref="N46"/>
    </sheetView>
  </sheetViews>
  <sheetFormatPr defaultColWidth="8.77734375" defaultRowHeight="13.2"/>
  <cols>
    <col min="2" max="13" width="10.44140625" customWidth="1"/>
  </cols>
  <sheetData>
    <row r="1" spans="1:27">
      <c r="A1" s="1" t="s">
        <v>63</v>
      </c>
      <c r="B1">
        <v>1</v>
      </c>
    </row>
    <row r="2" spans="1:27">
      <c r="A2" s="1" t="s">
        <v>64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6.5195782240797602</v>
      </c>
      <c r="C5">
        <f t="shared" ref="C5:M5" si="0">C6+C7</f>
        <v>6.8126968590597032</v>
      </c>
      <c r="D5">
        <f t="shared" si="0"/>
        <v>7.3256278262402468</v>
      </c>
      <c r="E5">
        <f t="shared" si="0"/>
        <v>7.8430022440479625</v>
      </c>
      <c r="F5">
        <f t="shared" si="0"/>
        <v>8.3780018765877067</v>
      </c>
      <c r="G5">
        <f t="shared" si="0"/>
        <v>8.4596276641734285</v>
      </c>
      <c r="H5">
        <f t="shared" si="0"/>
        <v>8.8904861146475387</v>
      </c>
      <c r="I5">
        <f t="shared" si="0"/>
        <v>8.393074942412996</v>
      </c>
      <c r="J5">
        <f t="shared" si="0"/>
        <v>7.7223293123674956</v>
      </c>
      <c r="K5">
        <f t="shared" si="0"/>
        <v>7.0913101665925709</v>
      </c>
      <c r="L5">
        <f t="shared" si="0"/>
        <v>6.6230121655201613</v>
      </c>
      <c r="M5">
        <f t="shared" si="0"/>
        <v>6.4555008445076467</v>
      </c>
      <c r="N5">
        <f>SUM(B5:M5)</f>
        <v>90.514248240237237</v>
      </c>
    </row>
    <row r="6" spans="1:27" ht="15.6">
      <c r="A6" s="1" t="s">
        <v>41</v>
      </c>
      <c r="B6">
        <f>B4*B8*B9*B10*B11</f>
        <v>0.13309667992147398</v>
      </c>
      <c r="C6">
        <f t="shared" ref="C6:M6" si="1">C4*C8*C9*C10*C11</f>
        <v>0.42621531490141712</v>
      </c>
      <c r="D6">
        <f t="shared" si="1"/>
        <v>0.93914628208196094</v>
      </c>
      <c r="E6">
        <f t="shared" si="1"/>
        <v>1.4565206998896765</v>
      </c>
      <c r="F6">
        <f t="shared" si="1"/>
        <v>1.9915203324294206</v>
      </c>
      <c r="G6">
        <f t="shared" si="1"/>
        <v>2.0731461200151413</v>
      </c>
      <c r="H6">
        <f t="shared" si="1"/>
        <v>2.504004570489252</v>
      </c>
      <c r="I6">
        <f t="shared" si="1"/>
        <v>2.0065933982547102</v>
      </c>
      <c r="J6">
        <f t="shared" si="1"/>
        <v>1.3358477682092089</v>
      </c>
      <c r="K6">
        <f t="shared" si="1"/>
        <v>0.70482862243428424</v>
      </c>
      <c r="L6">
        <f t="shared" si="1"/>
        <v>0.23653062136187458</v>
      </c>
      <c r="M6">
        <f t="shared" si="1"/>
        <v>6.9019300349360282E-2</v>
      </c>
    </row>
    <row r="7" spans="1:27" ht="15.6">
      <c r="A7" s="1" t="s">
        <v>40</v>
      </c>
      <c r="B7">
        <f>0.001/5.614*B34*B21*B37/12*B38*B35*B36*B9</f>
        <v>6.3864815441582863</v>
      </c>
      <c r="C7">
        <f t="shared" ref="C7:M7" si="2">0.001/5.614*C34*C21*C37/12*C38*C35*C36*C9</f>
        <v>6.3864815441582863</v>
      </c>
      <c r="D7">
        <f t="shared" si="2"/>
        <v>6.3864815441582863</v>
      </c>
      <c r="E7">
        <f t="shared" si="2"/>
        <v>6.3864815441582863</v>
      </c>
      <c r="F7">
        <f t="shared" si="2"/>
        <v>6.3864815441582863</v>
      </c>
      <c r="G7">
        <f t="shared" si="2"/>
        <v>6.3864815441582863</v>
      </c>
      <c r="H7">
        <f t="shared" si="2"/>
        <v>6.3864815441582863</v>
      </c>
      <c r="I7">
        <f t="shared" si="2"/>
        <v>6.3864815441582863</v>
      </c>
      <c r="J7">
        <f t="shared" si="2"/>
        <v>6.3864815441582863</v>
      </c>
      <c r="K7">
        <f t="shared" si="2"/>
        <v>6.3864815441582863</v>
      </c>
      <c r="L7">
        <f t="shared" si="2"/>
        <v>6.3864815441582863</v>
      </c>
      <c r="M7">
        <f t="shared" si="2"/>
        <v>6.3864815441582863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5.9002127463310787E-3</v>
      </c>
      <c r="C9">
        <f t="shared" ref="C9:M9" si="4">C33*C27/(C34*C21)</f>
        <v>5.9002127463310787E-3</v>
      </c>
      <c r="D9">
        <f t="shared" si="4"/>
        <v>5.9002127463310787E-3</v>
      </c>
      <c r="E9">
        <f t="shared" si="4"/>
        <v>5.9002127463310787E-3</v>
      </c>
      <c r="F9">
        <f t="shared" si="4"/>
        <v>5.9002127463310787E-3</v>
      </c>
      <c r="G9">
        <f t="shared" si="4"/>
        <v>5.9002127463310787E-3</v>
      </c>
      <c r="H9">
        <f t="shared" si="4"/>
        <v>5.9002127463310787E-3</v>
      </c>
      <c r="I9">
        <f t="shared" si="4"/>
        <v>5.9002127463310787E-3</v>
      </c>
      <c r="J9">
        <f t="shared" si="4"/>
        <v>5.9002127463310787E-3</v>
      </c>
      <c r="K9">
        <f t="shared" si="4"/>
        <v>5.9002127463310787E-3</v>
      </c>
      <c r="L9">
        <f t="shared" si="4"/>
        <v>5.9002127463310787E-3</v>
      </c>
      <c r="M9">
        <f t="shared" si="4"/>
        <v>5.9002127463310787E-3</v>
      </c>
    </row>
    <row r="10" spans="1:27" ht="15.6">
      <c r="A10" s="1" t="s">
        <v>37</v>
      </c>
      <c r="B10">
        <f>B20/B21+(B22-B25)/(B26-B27)</f>
        <v>3.4519649572601974E-3</v>
      </c>
      <c r="C10">
        <f t="shared" ref="C10:M10" si="5">C20/C21+(C22-C25)/(C26-C27)</f>
        <v>1.1843809961692261E-2</v>
      </c>
      <c r="D10">
        <f t="shared" si="5"/>
        <v>2.3571757283460018E-2</v>
      </c>
      <c r="E10">
        <f t="shared" si="5"/>
        <v>3.7775986737683141E-2</v>
      </c>
      <c r="F10">
        <f t="shared" si="5"/>
        <v>4.9985433362983882E-2</v>
      </c>
      <c r="G10">
        <f t="shared" si="5"/>
        <v>5.3768642176457354E-2</v>
      </c>
      <c r="H10">
        <f t="shared" si="5"/>
        <v>6.2848343328793688E-2</v>
      </c>
      <c r="I10">
        <f t="shared" si="5"/>
        <v>5.0363754244331232E-2</v>
      </c>
      <c r="J10">
        <f t="shared" si="5"/>
        <v>3.464624126471872E-2</v>
      </c>
      <c r="K10">
        <f t="shared" si="5"/>
        <v>1.7690587218878534E-2</v>
      </c>
      <c r="L10">
        <f t="shared" si="5"/>
        <v>6.1346039340868406E-3</v>
      </c>
      <c r="M10">
        <f t="shared" si="5"/>
        <v>1.7323245874995277E-3</v>
      </c>
    </row>
    <row r="11" spans="1:27" ht="15.6">
      <c r="A11" s="1" t="s">
        <v>36</v>
      </c>
      <c r="B11">
        <f>1/(1+0.053*B27*B13)</f>
        <v>0.88885185339499739</v>
      </c>
      <c r="C11">
        <f t="shared" ref="C11:M11" si="6">1/(1+0.053*C27*C13)</f>
        <v>0.88885185339499739</v>
      </c>
      <c r="D11">
        <f t="shared" si="6"/>
        <v>0.88885185339499739</v>
      </c>
      <c r="E11">
        <f t="shared" si="6"/>
        <v>0.88885185339499739</v>
      </c>
      <c r="F11">
        <f t="shared" si="6"/>
        <v>0.88885185339499739</v>
      </c>
      <c r="G11">
        <f t="shared" si="6"/>
        <v>0.88885185339499739</v>
      </c>
      <c r="H11">
        <f t="shared" si="6"/>
        <v>0.88885185339499739</v>
      </c>
      <c r="I11">
        <f t="shared" si="6"/>
        <v>0.88885185339499739</v>
      </c>
      <c r="J11">
        <f t="shared" si="6"/>
        <v>0.88885185339499739</v>
      </c>
      <c r="K11">
        <f t="shared" si="6"/>
        <v>0.88885185339499739</v>
      </c>
      <c r="L11">
        <f t="shared" si="6"/>
        <v>0.88885185339499739</v>
      </c>
      <c r="M11">
        <f t="shared" si="6"/>
        <v>0.88885185339499739</v>
      </c>
      <c r="P11">
        <f>1225281</f>
        <v>1225281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  <c r="P12">
        <f>P11/20000</f>
        <v>61.264049999999997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33</v>
      </c>
      <c r="C14">
        <f>$B$14</f>
        <v>33</v>
      </c>
      <c r="D14">
        <f t="shared" ref="D14:M14" si="9">$B$14</f>
        <v>33</v>
      </c>
      <c r="E14">
        <f t="shared" si="9"/>
        <v>33</v>
      </c>
      <c r="F14">
        <f t="shared" si="9"/>
        <v>33</v>
      </c>
      <c r="G14">
        <f t="shared" si="9"/>
        <v>33</v>
      </c>
      <c r="H14">
        <f t="shared" si="9"/>
        <v>33</v>
      </c>
      <c r="I14">
        <f t="shared" si="9"/>
        <v>33</v>
      </c>
      <c r="J14">
        <f t="shared" si="9"/>
        <v>33</v>
      </c>
      <c r="K14">
        <f t="shared" si="9"/>
        <v>33</v>
      </c>
      <c r="L14">
        <f t="shared" si="9"/>
        <v>33</v>
      </c>
      <c r="M14">
        <f t="shared" si="9"/>
        <v>33</v>
      </c>
    </row>
    <row r="15" spans="1:27" ht="15.6">
      <c r="A15" s="1" t="s">
        <v>32</v>
      </c>
      <c r="B15">
        <f>B14-2</f>
        <v>31</v>
      </c>
      <c r="C15">
        <f>$B$15</f>
        <v>31</v>
      </c>
      <c r="D15">
        <f t="shared" ref="D15:M15" si="10">$B$15</f>
        <v>31</v>
      </c>
      <c r="E15">
        <f t="shared" si="10"/>
        <v>31</v>
      </c>
      <c r="F15">
        <f t="shared" si="10"/>
        <v>31</v>
      </c>
      <c r="G15">
        <f t="shared" si="10"/>
        <v>31</v>
      </c>
      <c r="H15">
        <f t="shared" si="10"/>
        <v>31</v>
      </c>
      <c r="I15">
        <f t="shared" si="10"/>
        <v>31</v>
      </c>
      <c r="J15">
        <f t="shared" si="10"/>
        <v>31</v>
      </c>
      <c r="K15">
        <f t="shared" si="10"/>
        <v>31</v>
      </c>
      <c r="L15">
        <f t="shared" si="10"/>
        <v>31</v>
      </c>
      <c r="M15">
        <f t="shared" si="10"/>
        <v>31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8.4196000000000009</v>
      </c>
      <c r="C20">
        <f t="shared" ref="C20:M20" si="15">0.72*C28+0.028*C31*C32</f>
        <v>15.04664</v>
      </c>
      <c r="D20">
        <f t="shared" si="15"/>
        <v>24.308199999999999</v>
      </c>
      <c r="E20">
        <f t="shared" si="15"/>
        <v>35.525280000000002</v>
      </c>
      <c r="F20">
        <f t="shared" si="15"/>
        <v>45.167079999999999</v>
      </c>
      <c r="G20">
        <f t="shared" si="15"/>
        <v>48.154679999999999</v>
      </c>
      <c r="H20">
        <f t="shared" si="15"/>
        <v>55.324919999999999</v>
      </c>
      <c r="I20">
        <f t="shared" si="15"/>
        <v>45.46584</v>
      </c>
      <c r="J20">
        <f t="shared" si="15"/>
        <v>33.053719999999998</v>
      </c>
      <c r="K20">
        <f t="shared" si="15"/>
        <v>19.66384</v>
      </c>
      <c r="L20">
        <f t="shared" si="15"/>
        <v>10.538080000000001</v>
      </c>
      <c r="M20">
        <f t="shared" si="15"/>
        <v>7.0616000000000003</v>
      </c>
    </row>
    <row r="21" spans="1:13" ht="15.6">
      <c r="A21" s="3" t="s">
        <v>26</v>
      </c>
      <c r="B21">
        <f>AVERAGE(B29:B30)+459.7</f>
        <v>789.7</v>
      </c>
      <c r="C21">
        <f t="shared" ref="C21:M21" si="16">AVERAGE(C29:C30)+459.7</f>
        <v>789.7</v>
      </c>
      <c r="D21">
        <f t="shared" si="16"/>
        <v>789.7</v>
      </c>
      <c r="E21">
        <f t="shared" si="16"/>
        <v>789.7</v>
      </c>
      <c r="F21">
        <f t="shared" si="16"/>
        <v>789.7</v>
      </c>
      <c r="G21">
        <f t="shared" si="16"/>
        <v>789.7</v>
      </c>
      <c r="H21">
        <f t="shared" si="16"/>
        <v>789.7</v>
      </c>
      <c r="I21">
        <f t="shared" si="16"/>
        <v>789.7</v>
      </c>
      <c r="J21">
        <f t="shared" si="16"/>
        <v>789.7</v>
      </c>
      <c r="K21">
        <f t="shared" si="16"/>
        <v>789.7</v>
      </c>
      <c r="L21">
        <f t="shared" si="16"/>
        <v>789.7</v>
      </c>
      <c r="M21">
        <f t="shared" si="16"/>
        <v>789.7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0.1</v>
      </c>
      <c r="C25">
        <v>0.1</v>
      </c>
      <c r="D25">
        <v>0.1</v>
      </c>
      <c r="E25">
        <v>0.1</v>
      </c>
      <c r="F25">
        <v>0.1</v>
      </c>
      <c r="G25">
        <v>0.1</v>
      </c>
      <c r="H25">
        <v>0.1</v>
      </c>
      <c r="I25">
        <v>0.1</v>
      </c>
      <c r="J25">
        <v>0.1</v>
      </c>
      <c r="K25">
        <v>0.1</v>
      </c>
      <c r="L25">
        <v>0.1</v>
      </c>
      <c r="M25">
        <v>0.1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0</v>
      </c>
      <c r="C28">
        <f t="shared" ref="C28:M28" si="19">C29-C30</f>
        <v>0</v>
      </c>
      <c r="D28">
        <f t="shared" si="19"/>
        <v>0</v>
      </c>
      <c r="E28">
        <f t="shared" si="19"/>
        <v>0</v>
      </c>
      <c r="F28">
        <f t="shared" si="19"/>
        <v>0</v>
      </c>
      <c r="G28">
        <f t="shared" si="19"/>
        <v>0</v>
      </c>
      <c r="H28">
        <f t="shared" si="19"/>
        <v>0</v>
      </c>
      <c r="I28">
        <f t="shared" si="19"/>
        <v>0</v>
      </c>
      <c r="J28">
        <f t="shared" si="19"/>
        <v>0</v>
      </c>
      <c r="K28">
        <f t="shared" si="19"/>
        <v>0</v>
      </c>
      <c r="L28">
        <f t="shared" si="19"/>
        <v>0</v>
      </c>
      <c r="M28">
        <f t="shared" si="19"/>
        <v>0</v>
      </c>
    </row>
    <row r="29" spans="1:13" ht="15.6">
      <c r="A29" s="3" t="s">
        <v>55</v>
      </c>
      <c r="B29" s="6">
        <v>330</v>
      </c>
      <c r="C29" s="6">
        <v>330</v>
      </c>
      <c r="D29" s="6">
        <v>330</v>
      </c>
      <c r="E29" s="6">
        <v>330</v>
      </c>
      <c r="F29" s="6">
        <v>330</v>
      </c>
      <c r="G29" s="6">
        <v>330</v>
      </c>
      <c r="H29" s="6">
        <v>330</v>
      </c>
      <c r="I29" s="6">
        <v>330</v>
      </c>
      <c r="J29" s="6">
        <v>330</v>
      </c>
      <c r="K29" s="6">
        <v>330</v>
      </c>
      <c r="L29" s="6">
        <v>330</v>
      </c>
      <c r="M29" s="6">
        <v>330</v>
      </c>
    </row>
    <row r="30" spans="1:13" ht="15.6">
      <c r="A30" s="3" t="s">
        <v>56</v>
      </c>
      <c r="B30" s="6">
        <v>330</v>
      </c>
      <c r="C30" s="6">
        <v>330</v>
      </c>
      <c r="D30" s="6">
        <v>330</v>
      </c>
      <c r="E30" s="6">
        <v>330</v>
      </c>
      <c r="F30" s="6">
        <v>330</v>
      </c>
      <c r="G30" s="6">
        <v>330</v>
      </c>
      <c r="H30" s="6">
        <v>330</v>
      </c>
      <c r="I30" s="6">
        <v>330</v>
      </c>
      <c r="J30" s="6">
        <v>330</v>
      </c>
      <c r="K30" s="6">
        <v>330</v>
      </c>
      <c r="L30" s="6">
        <v>330</v>
      </c>
      <c r="M30" s="6">
        <v>330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5.4872495446265934E-2</v>
      </c>
      <c r="C35">
        <f t="shared" ref="C35:M35" si="22">(180+C37)/(6*C37)/12</f>
        <v>5.4872495446265934E-2</v>
      </c>
      <c r="D35">
        <f t="shared" si="22"/>
        <v>5.4872495446265934E-2</v>
      </c>
      <c r="E35">
        <f t="shared" si="22"/>
        <v>5.4872495446265934E-2</v>
      </c>
      <c r="F35">
        <f t="shared" si="22"/>
        <v>5.4872495446265934E-2</v>
      </c>
      <c r="G35">
        <f t="shared" si="22"/>
        <v>5.4872495446265934E-2</v>
      </c>
      <c r="H35">
        <f t="shared" si="22"/>
        <v>5.4872495446265934E-2</v>
      </c>
      <c r="I35">
        <f t="shared" si="22"/>
        <v>5.4872495446265934E-2</v>
      </c>
      <c r="J35">
        <f t="shared" si="22"/>
        <v>5.4872495446265934E-2</v>
      </c>
      <c r="K35">
        <f t="shared" si="22"/>
        <v>5.4872495446265934E-2</v>
      </c>
      <c r="L35">
        <f t="shared" si="22"/>
        <v>5.4872495446265934E-2</v>
      </c>
      <c r="M35">
        <f t="shared" si="22"/>
        <v>5.4872495446265934E-2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61</v>
      </c>
      <c r="C37" s="6">
        <v>61</v>
      </c>
      <c r="D37" s="6">
        <v>61</v>
      </c>
      <c r="E37" s="6">
        <v>61</v>
      </c>
      <c r="F37" s="6">
        <v>61</v>
      </c>
      <c r="G37" s="6">
        <v>61</v>
      </c>
      <c r="H37" s="6">
        <v>61</v>
      </c>
      <c r="I37" s="6">
        <v>61</v>
      </c>
      <c r="J37" s="6">
        <v>61</v>
      </c>
      <c r="K37" s="6">
        <v>61</v>
      </c>
      <c r="L37" s="6">
        <v>61</v>
      </c>
      <c r="M37" s="6">
        <v>61</v>
      </c>
    </row>
    <row r="38" spans="1:13" ht="15.6">
      <c r="A38" s="1" t="s">
        <v>13</v>
      </c>
      <c r="B38">
        <f>PI()*B12^2/4*B39</f>
        <v>3427.6739346073136</v>
      </c>
      <c r="C38">
        <f t="shared" ref="C38:M38" si="23">PI()*C12^2/4*C39</f>
        <v>3427.6739346073136</v>
      </c>
      <c r="D38">
        <f t="shared" si="23"/>
        <v>3427.6739346073136</v>
      </c>
      <c r="E38">
        <f t="shared" si="23"/>
        <v>3427.6739346073136</v>
      </c>
      <c r="F38">
        <f t="shared" si="23"/>
        <v>3427.6739346073136</v>
      </c>
      <c r="G38">
        <f t="shared" si="23"/>
        <v>3427.6739346073136</v>
      </c>
      <c r="H38">
        <f t="shared" si="23"/>
        <v>3427.6739346073136</v>
      </c>
      <c r="I38">
        <f t="shared" si="23"/>
        <v>3427.6739346073136</v>
      </c>
      <c r="J38">
        <f t="shared" si="23"/>
        <v>3427.6739346073136</v>
      </c>
      <c r="K38">
        <f t="shared" si="23"/>
        <v>3427.6739346073136</v>
      </c>
      <c r="L38">
        <f t="shared" si="23"/>
        <v>3427.6739346073136</v>
      </c>
      <c r="M38">
        <f t="shared" si="23"/>
        <v>3427.6739346073136</v>
      </c>
    </row>
    <row r="39" spans="1:13" ht="15.6">
      <c r="A39" s="1" t="s">
        <v>12</v>
      </c>
      <c r="B39">
        <f>B14</f>
        <v>33</v>
      </c>
      <c r="C39">
        <f t="shared" ref="C39:M39" si="24">C14</f>
        <v>33</v>
      </c>
      <c r="D39">
        <f t="shared" si="24"/>
        <v>33</v>
      </c>
      <c r="E39">
        <f t="shared" si="24"/>
        <v>33</v>
      </c>
      <c r="F39">
        <f t="shared" si="24"/>
        <v>33</v>
      </c>
      <c r="G39">
        <f t="shared" si="24"/>
        <v>33</v>
      </c>
      <c r="H39">
        <f t="shared" si="24"/>
        <v>33</v>
      </c>
      <c r="I39">
        <f t="shared" si="24"/>
        <v>33</v>
      </c>
      <c r="J39">
        <f t="shared" si="24"/>
        <v>33</v>
      </c>
      <c r="K39">
        <f t="shared" si="24"/>
        <v>33</v>
      </c>
      <c r="L39">
        <f t="shared" si="24"/>
        <v>33</v>
      </c>
      <c r="M39">
        <f t="shared" si="24"/>
        <v>33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49</v>
      </c>
      <c r="B1">
        <v>1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12.211110384250693</v>
      </c>
      <c r="C5">
        <f t="shared" ref="C5:M5" si="0">C6+C7</f>
        <v>13.131408562140697</v>
      </c>
      <c r="D5">
        <f t="shared" si="0"/>
        <v>14.68303717105502</v>
      </c>
      <c r="E5">
        <f t="shared" si="0"/>
        <v>15.868796991321268</v>
      </c>
      <c r="F5">
        <f t="shared" si="0"/>
        <v>17.125564607212578</v>
      </c>
      <c r="G5">
        <f t="shared" si="0"/>
        <v>17.175342877714492</v>
      </c>
      <c r="H5">
        <f t="shared" si="0"/>
        <v>18.306673816326025</v>
      </c>
      <c r="I5">
        <f t="shared" si="0"/>
        <v>17.199029966002232</v>
      </c>
      <c r="J5">
        <f t="shared" si="0"/>
        <v>15.728146143000597</v>
      </c>
      <c r="K5">
        <f t="shared" si="0"/>
        <v>14.105205838069054</v>
      </c>
      <c r="L5">
        <f t="shared" si="0"/>
        <v>12.595025070924251</v>
      </c>
      <c r="M5">
        <f t="shared" si="0"/>
        <v>12.114547627410291</v>
      </c>
      <c r="N5">
        <f>SUM(B5:M5)</f>
        <v>180.24388905542722</v>
      </c>
    </row>
    <row r="6" spans="1:27" ht="15.6">
      <c r="A6" s="1" t="s">
        <v>41</v>
      </c>
      <c r="B6">
        <f>B4*B8*B9*B10*B11</f>
        <v>1.9805338882647037</v>
      </c>
      <c r="C6">
        <f t="shared" ref="C6:M6" si="1">C4*C8*C9*C10*C11</f>
        <v>2.9008320661547042</v>
      </c>
      <c r="D6">
        <f t="shared" si="1"/>
        <v>4.4524606750690303</v>
      </c>
      <c r="E6">
        <f t="shared" si="1"/>
        <v>5.6382204953352781</v>
      </c>
      <c r="F6">
        <f t="shared" si="1"/>
        <v>6.8949881112265876</v>
      </c>
      <c r="G6">
        <f t="shared" si="1"/>
        <v>6.9447663817284999</v>
      </c>
      <c r="H6">
        <f t="shared" si="1"/>
        <v>8.0760973203400344</v>
      </c>
      <c r="I6">
        <f t="shared" si="1"/>
        <v>6.9684534700162395</v>
      </c>
      <c r="J6">
        <f t="shared" si="1"/>
        <v>5.4975696470146014</v>
      </c>
      <c r="K6">
        <f t="shared" si="1"/>
        <v>3.8746293420830638</v>
      </c>
      <c r="L6">
        <f t="shared" si="1"/>
        <v>2.3644485749382596</v>
      </c>
      <c r="M6">
        <f t="shared" si="1"/>
        <v>1.8839711314243017</v>
      </c>
    </row>
    <row r="7" spans="1:27" ht="15.6">
      <c r="A7" s="1" t="s">
        <v>40</v>
      </c>
      <c r="B7">
        <f>0.001/5.614*B34*B21*B37/12*B38*B35*B36*B9</f>
        <v>10.230576495985989</v>
      </c>
      <c r="C7">
        <f t="shared" ref="C7:M7" si="2">0.001/5.614*C34*C21*C37/12*C38*C35*C36*C9</f>
        <v>10.230576495985993</v>
      </c>
      <c r="D7">
        <f t="shared" si="2"/>
        <v>10.230576495985989</v>
      </c>
      <c r="E7">
        <f t="shared" si="2"/>
        <v>10.230576495985989</v>
      </c>
      <c r="F7">
        <f t="shared" si="2"/>
        <v>10.230576495985991</v>
      </c>
      <c r="G7">
        <f t="shared" si="2"/>
        <v>10.230576495985991</v>
      </c>
      <c r="H7">
        <f t="shared" si="2"/>
        <v>10.230576495985993</v>
      </c>
      <c r="I7">
        <f t="shared" si="2"/>
        <v>10.230576495985993</v>
      </c>
      <c r="J7">
        <f t="shared" si="2"/>
        <v>10.230576495985995</v>
      </c>
      <c r="K7">
        <f t="shared" si="2"/>
        <v>10.230576495985989</v>
      </c>
      <c r="L7">
        <f t="shared" si="2"/>
        <v>10.230576495985991</v>
      </c>
      <c r="M7">
        <f t="shared" si="2"/>
        <v>10.230576495985989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0.88885185339499739</v>
      </c>
      <c r="C11">
        <f t="shared" ref="C11:M11" si="6">1/(1+0.053*C27*C13)</f>
        <v>0.88885185339499739</v>
      </c>
      <c r="D11">
        <f t="shared" si="6"/>
        <v>0.88885185339499739</v>
      </c>
      <c r="E11">
        <f t="shared" si="6"/>
        <v>0.88885185339499739</v>
      </c>
      <c r="F11">
        <f t="shared" si="6"/>
        <v>0.88885185339499739</v>
      </c>
      <c r="G11">
        <f t="shared" si="6"/>
        <v>0.88885185339499739</v>
      </c>
      <c r="H11">
        <f t="shared" si="6"/>
        <v>0.88885185339499739</v>
      </c>
      <c r="I11">
        <f t="shared" si="6"/>
        <v>0.88885185339499739</v>
      </c>
      <c r="J11">
        <f t="shared" si="6"/>
        <v>0.88885185339499739</v>
      </c>
      <c r="K11">
        <f t="shared" si="6"/>
        <v>0.88885185339499739</v>
      </c>
      <c r="L11">
        <f t="shared" si="6"/>
        <v>0.88885185339499739</v>
      </c>
      <c r="M11">
        <f t="shared" si="6"/>
        <v>0.88885185339499739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35</v>
      </c>
      <c r="C14">
        <f>$B$14</f>
        <v>35</v>
      </c>
      <c r="D14">
        <f t="shared" ref="D14:M14" si="9">$B$14</f>
        <v>35</v>
      </c>
      <c r="E14">
        <f t="shared" si="9"/>
        <v>35</v>
      </c>
      <c r="F14">
        <f t="shared" si="9"/>
        <v>35</v>
      </c>
      <c r="G14">
        <f t="shared" si="9"/>
        <v>35</v>
      </c>
      <c r="H14">
        <f t="shared" si="9"/>
        <v>35</v>
      </c>
      <c r="I14">
        <f t="shared" si="9"/>
        <v>35</v>
      </c>
      <c r="J14">
        <f t="shared" si="9"/>
        <v>35</v>
      </c>
      <c r="K14">
        <f t="shared" si="9"/>
        <v>35</v>
      </c>
      <c r="L14">
        <f t="shared" si="9"/>
        <v>35</v>
      </c>
      <c r="M14">
        <f t="shared" si="9"/>
        <v>35</v>
      </c>
    </row>
    <row r="15" spans="1:27" ht="15.6">
      <c r="A15" s="1" t="s">
        <v>32</v>
      </c>
      <c r="B15">
        <f>B14-2</f>
        <v>33</v>
      </c>
      <c r="C15">
        <f>$B$15</f>
        <v>33</v>
      </c>
      <c r="D15">
        <f t="shared" ref="D15:M15" si="10">$B$15</f>
        <v>33</v>
      </c>
      <c r="E15">
        <f t="shared" si="10"/>
        <v>33</v>
      </c>
      <c r="F15">
        <f t="shared" si="10"/>
        <v>33</v>
      </c>
      <c r="G15">
        <f t="shared" si="10"/>
        <v>33</v>
      </c>
      <c r="H15">
        <f t="shared" si="10"/>
        <v>33</v>
      </c>
      <c r="I15">
        <f t="shared" si="10"/>
        <v>33</v>
      </c>
      <c r="J15">
        <f t="shared" si="10"/>
        <v>33</v>
      </c>
      <c r="K15">
        <f t="shared" si="10"/>
        <v>33</v>
      </c>
      <c r="L15">
        <f t="shared" si="10"/>
        <v>33</v>
      </c>
      <c r="M15">
        <f t="shared" si="10"/>
        <v>33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2.747584541062802E-2</v>
      </c>
      <c r="C35">
        <f t="shared" ref="C35:M35" si="22">(180+C37)/(6*C37)/12</f>
        <v>2.747584541062802E-2</v>
      </c>
      <c r="D35">
        <f t="shared" si="22"/>
        <v>2.747584541062802E-2</v>
      </c>
      <c r="E35">
        <f t="shared" si="22"/>
        <v>2.747584541062802E-2</v>
      </c>
      <c r="F35">
        <f t="shared" si="22"/>
        <v>2.747584541062802E-2</v>
      </c>
      <c r="G35">
        <f t="shared" si="22"/>
        <v>2.747584541062802E-2</v>
      </c>
      <c r="H35">
        <f t="shared" si="22"/>
        <v>2.747584541062802E-2</v>
      </c>
      <c r="I35">
        <f t="shared" si="22"/>
        <v>2.747584541062802E-2</v>
      </c>
      <c r="J35">
        <f t="shared" si="22"/>
        <v>2.747584541062802E-2</v>
      </c>
      <c r="K35">
        <f t="shared" si="22"/>
        <v>2.747584541062802E-2</v>
      </c>
      <c r="L35">
        <f t="shared" si="22"/>
        <v>2.747584541062802E-2</v>
      </c>
      <c r="M35">
        <f t="shared" si="22"/>
        <v>2.747584541062802E-2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184</v>
      </c>
      <c r="C37" s="6">
        <v>184</v>
      </c>
      <c r="D37" s="6">
        <v>184</v>
      </c>
      <c r="E37" s="6">
        <v>184</v>
      </c>
      <c r="F37" s="6">
        <v>184</v>
      </c>
      <c r="G37" s="6">
        <v>184</v>
      </c>
      <c r="H37" s="6">
        <v>184</v>
      </c>
      <c r="I37" s="6">
        <v>184</v>
      </c>
      <c r="J37" s="6">
        <v>184</v>
      </c>
      <c r="K37" s="6">
        <v>184</v>
      </c>
      <c r="L37" s="6">
        <v>184</v>
      </c>
      <c r="M37" s="6">
        <v>184</v>
      </c>
    </row>
    <row r="38" spans="1:13" ht="15.6">
      <c r="A38" s="1" t="s">
        <v>13</v>
      </c>
      <c r="B38">
        <f>PI()*B12^2/4*B39</f>
        <v>3635.4117488259385</v>
      </c>
      <c r="C38">
        <f t="shared" ref="C38:M38" si="23">PI()*C12^2/4*C39</f>
        <v>3635.4117488259385</v>
      </c>
      <c r="D38">
        <f t="shared" si="23"/>
        <v>3635.4117488259385</v>
      </c>
      <c r="E38">
        <f t="shared" si="23"/>
        <v>3635.4117488259385</v>
      </c>
      <c r="F38">
        <f t="shared" si="23"/>
        <v>3635.4117488259385</v>
      </c>
      <c r="G38">
        <f t="shared" si="23"/>
        <v>3635.4117488259385</v>
      </c>
      <c r="H38">
        <f t="shared" si="23"/>
        <v>3635.4117488259385</v>
      </c>
      <c r="I38">
        <f t="shared" si="23"/>
        <v>3635.4117488259385</v>
      </c>
      <c r="J38">
        <f t="shared" si="23"/>
        <v>3635.4117488259385</v>
      </c>
      <c r="K38">
        <f t="shared" si="23"/>
        <v>3635.4117488259385</v>
      </c>
      <c r="L38">
        <f t="shared" si="23"/>
        <v>3635.4117488259385</v>
      </c>
      <c r="M38">
        <f t="shared" si="23"/>
        <v>3635.4117488259385</v>
      </c>
    </row>
    <row r="39" spans="1:13" ht="15.6">
      <c r="A39" s="1" t="s">
        <v>12</v>
      </c>
      <c r="B39">
        <f>B14</f>
        <v>35</v>
      </c>
      <c r="C39">
        <f t="shared" ref="C39:M39" si="24">C14</f>
        <v>35</v>
      </c>
      <c r="D39">
        <f t="shared" si="24"/>
        <v>35</v>
      </c>
      <c r="E39">
        <f t="shared" si="24"/>
        <v>35</v>
      </c>
      <c r="F39">
        <f t="shared" si="24"/>
        <v>35</v>
      </c>
      <c r="G39">
        <f t="shared" si="24"/>
        <v>35</v>
      </c>
      <c r="H39">
        <f t="shared" si="24"/>
        <v>35</v>
      </c>
      <c r="I39">
        <f t="shared" si="24"/>
        <v>35</v>
      </c>
      <c r="J39">
        <f t="shared" si="24"/>
        <v>35</v>
      </c>
      <c r="K39">
        <f t="shared" si="24"/>
        <v>35</v>
      </c>
      <c r="L39">
        <f t="shared" si="24"/>
        <v>35</v>
      </c>
      <c r="M39">
        <f t="shared" si="24"/>
        <v>35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50</v>
      </c>
      <c r="B1">
        <v>1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21.478047444622522</v>
      </c>
      <c r="C5">
        <f t="shared" ref="C5:M5" si="0">C6+C7</f>
        <v>24.168990333802874</v>
      </c>
      <c r="D5">
        <f t="shared" si="0"/>
        <v>28.44620810603319</v>
      </c>
      <c r="E5">
        <f t="shared" si="0"/>
        <v>31.849644304725576</v>
      </c>
      <c r="F5">
        <f t="shared" si="0"/>
        <v>35.379587724918608</v>
      </c>
      <c r="G5">
        <f t="shared" si="0"/>
        <v>35.573296858965293</v>
      </c>
      <c r="H5">
        <f t="shared" si="0"/>
        <v>38.74635175634802</v>
      </c>
      <c r="I5">
        <f t="shared" si="0"/>
        <v>35.613313484141784</v>
      </c>
      <c r="J5">
        <f t="shared" si="0"/>
        <v>31.480951678210623</v>
      </c>
      <c r="K5">
        <f t="shared" si="0"/>
        <v>26.827837412413256</v>
      </c>
      <c r="L5">
        <f t="shared" si="0"/>
        <v>22.576299842989609</v>
      </c>
      <c r="M5">
        <f t="shared" si="0"/>
        <v>21.160738779339702</v>
      </c>
      <c r="N5">
        <f>SUM(B5:M5)</f>
        <v>353.30126772651101</v>
      </c>
    </row>
    <row r="6" spans="1:27" ht="15.6">
      <c r="A6" s="1" t="s">
        <v>41</v>
      </c>
      <c r="B6">
        <f>B4*B8*B9*B10*B11</f>
        <v>4.3541502630962574</v>
      </c>
      <c r="C6">
        <f t="shared" ref="C6:M6" si="1">C4*C8*C9*C10*C11</f>
        <v>7.0450931522766123</v>
      </c>
      <c r="D6">
        <f t="shared" si="1"/>
        <v>11.322310924506928</v>
      </c>
      <c r="E6">
        <f t="shared" si="1"/>
        <v>14.725747123199316</v>
      </c>
      <c r="F6">
        <f t="shared" si="1"/>
        <v>18.255690543392351</v>
      </c>
      <c r="G6">
        <f t="shared" si="1"/>
        <v>18.449399677439033</v>
      </c>
      <c r="H6">
        <f t="shared" si="1"/>
        <v>21.622454574821749</v>
      </c>
      <c r="I6">
        <f t="shared" si="1"/>
        <v>18.48941630261552</v>
      </c>
      <c r="J6">
        <f t="shared" si="1"/>
        <v>14.357054496684354</v>
      </c>
      <c r="K6">
        <f t="shared" si="1"/>
        <v>9.703940230886996</v>
      </c>
      <c r="L6">
        <f t="shared" si="1"/>
        <v>5.4524026614633465</v>
      </c>
      <c r="M6">
        <f t="shared" si="1"/>
        <v>4.036841597813444</v>
      </c>
    </row>
    <row r="7" spans="1:27" ht="15.6">
      <c r="A7" s="1" t="s">
        <v>40</v>
      </c>
      <c r="B7">
        <f>0.001/5.614*B34*B21*B37/12*B38*B35*B36*B9</f>
        <v>17.123897181526264</v>
      </c>
      <c r="C7">
        <f t="shared" ref="C7:M7" si="2">0.001/5.614*C34*C21*C37/12*C38*C35*C36*C9</f>
        <v>17.123897181526264</v>
      </c>
      <c r="D7">
        <f t="shared" si="2"/>
        <v>17.123897181526264</v>
      </c>
      <c r="E7">
        <f t="shared" si="2"/>
        <v>17.12389718152626</v>
      </c>
      <c r="F7">
        <f t="shared" si="2"/>
        <v>17.12389718152626</v>
      </c>
      <c r="G7">
        <f t="shared" si="2"/>
        <v>17.123897181526264</v>
      </c>
      <c r="H7">
        <f t="shared" si="2"/>
        <v>17.123897181526267</v>
      </c>
      <c r="I7">
        <f t="shared" si="2"/>
        <v>17.123897181526267</v>
      </c>
      <c r="J7">
        <f t="shared" si="2"/>
        <v>17.123897181526267</v>
      </c>
      <c r="K7">
        <f t="shared" si="2"/>
        <v>17.12389718152626</v>
      </c>
      <c r="L7">
        <f t="shared" si="2"/>
        <v>17.123897181526264</v>
      </c>
      <c r="M7">
        <f t="shared" si="2"/>
        <v>17.12389718152626</v>
      </c>
    </row>
    <row r="8" spans="1:27" ht="15.6">
      <c r="A8" s="1" t="s">
        <v>39</v>
      </c>
      <c r="B8">
        <f>B12^2/4*PI()*B13</f>
        <v>245.06570271103425</v>
      </c>
      <c r="C8">
        <f t="shared" ref="C8:M8" si="3">C12^2/4*PI()*C13</f>
        <v>245.06570271103425</v>
      </c>
      <c r="D8">
        <f t="shared" si="3"/>
        <v>245.06570271103425</v>
      </c>
      <c r="E8">
        <f t="shared" si="3"/>
        <v>245.06570271103425</v>
      </c>
      <c r="F8">
        <f t="shared" si="3"/>
        <v>245.06570271103425</v>
      </c>
      <c r="G8">
        <f t="shared" si="3"/>
        <v>245.06570271103425</v>
      </c>
      <c r="H8">
        <f t="shared" si="3"/>
        <v>245.06570271103425</v>
      </c>
      <c r="I8">
        <f t="shared" si="3"/>
        <v>245.06570271103425</v>
      </c>
      <c r="J8">
        <f t="shared" si="3"/>
        <v>245.06570271103425</v>
      </c>
      <c r="K8">
        <f t="shared" si="3"/>
        <v>245.06570271103425</v>
      </c>
      <c r="L8">
        <f t="shared" si="3"/>
        <v>245.06570271103425</v>
      </c>
      <c r="M8">
        <f t="shared" si="3"/>
        <v>245.06570271103425</v>
      </c>
    </row>
    <row r="9" spans="1:27" ht="15.6">
      <c r="A9" s="1" t="s">
        <v>38</v>
      </c>
      <c r="B9">
        <f>B33*B27/(B34*B21)</f>
        <v>2.6587945523791082E-2</v>
      </c>
      <c r="C9">
        <f t="shared" ref="C9:M9" si="4">C33*C27/(C34*C21)</f>
        <v>2.6482270064634519E-2</v>
      </c>
      <c r="D9">
        <f t="shared" si="4"/>
        <v>2.622172037883528E-2</v>
      </c>
      <c r="E9">
        <f t="shared" si="4"/>
        <v>2.6042365246285105E-2</v>
      </c>
      <c r="F9">
        <f t="shared" si="4"/>
        <v>2.5715704933469873E-2</v>
      </c>
      <c r="G9">
        <f t="shared" si="4"/>
        <v>2.5445633562199903E-2</v>
      </c>
      <c r="H9">
        <f t="shared" si="4"/>
        <v>2.5181175919357687E-2</v>
      </c>
      <c r="I9">
        <f t="shared" si="4"/>
        <v>2.5181175919357687E-2</v>
      </c>
      <c r="J9">
        <f t="shared" si="4"/>
        <v>2.5421362641213446E-2</v>
      </c>
      <c r="K9">
        <f t="shared" si="4"/>
        <v>2.5890573725517948E-2</v>
      </c>
      <c r="L9">
        <f t="shared" si="4"/>
        <v>2.6325322592896265E-2</v>
      </c>
      <c r="M9">
        <f t="shared" si="4"/>
        <v>2.6641100152986982E-2</v>
      </c>
    </row>
    <row r="10" spans="1:27" ht="15.6">
      <c r="A10" s="1" t="s">
        <v>37</v>
      </c>
      <c r="B10">
        <f>B20/B21+(B22-B25)/(B26-B27)</f>
        <v>2.5338793576607142E-2</v>
      </c>
      <c r="C10">
        <f t="shared" ref="C10:M10" si="5">C20/C21+(C22-C25)/(C26-C27)</f>
        <v>4.4102382774931795E-2</v>
      </c>
      <c r="D10">
        <f t="shared" si="5"/>
        <v>6.4654797701143518E-2</v>
      </c>
      <c r="E10">
        <f t="shared" si="5"/>
        <v>8.7491167905577399E-2</v>
      </c>
      <c r="F10">
        <f t="shared" si="5"/>
        <v>0.10629839164506374</v>
      </c>
      <c r="G10">
        <f t="shared" si="5"/>
        <v>0.11218538218022729</v>
      </c>
      <c r="H10">
        <f t="shared" si="5"/>
        <v>0.12857479732633792</v>
      </c>
      <c r="I10">
        <f t="shared" si="5"/>
        <v>0.1099446385961792</v>
      </c>
      <c r="J10">
        <f t="shared" si="5"/>
        <v>8.7384382994510845E-2</v>
      </c>
      <c r="K10">
        <f t="shared" si="5"/>
        <v>5.612202083720462E-2</v>
      </c>
      <c r="L10">
        <f t="shared" si="5"/>
        <v>3.2046567601681057E-2</v>
      </c>
      <c r="M10">
        <f t="shared" si="5"/>
        <v>2.2689055387285901E-2</v>
      </c>
    </row>
    <row r="11" spans="1:27" ht="15.6">
      <c r="A11" s="1" t="s">
        <v>36</v>
      </c>
      <c r="B11">
        <f>1/(1+0.053*B27*B13)</f>
        <v>0.87908103066756582</v>
      </c>
      <c r="C11">
        <f t="shared" ref="C11:M11" si="6">1/(1+0.053*C27*C13)</f>
        <v>0.87908103066756582</v>
      </c>
      <c r="D11">
        <f t="shared" si="6"/>
        <v>0.87908103066756582</v>
      </c>
      <c r="E11">
        <f t="shared" si="6"/>
        <v>0.87908103066756582</v>
      </c>
      <c r="F11">
        <f t="shared" si="6"/>
        <v>0.87908103066756582</v>
      </c>
      <c r="G11">
        <f t="shared" si="6"/>
        <v>0.87908103066756582</v>
      </c>
      <c r="H11">
        <f t="shared" si="6"/>
        <v>0.87908103066756582</v>
      </c>
      <c r="I11">
        <f t="shared" si="6"/>
        <v>0.87908103066756582</v>
      </c>
      <c r="J11">
        <f t="shared" si="6"/>
        <v>0.87908103066756582</v>
      </c>
      <c r="K11">
        <f t="shared" si="6"/>
        <v>0.87908103066756582</v>
      </c>
      <c r="L11">
        <f t="shared" si="6"/>
        <v>0.87908103066756582</v>
      </c>
      <c r="M11">
        <f t="shared" si="6"/>
        <v>0.87908103066756582</v>
      </c>
    </row>
    <row r="12" spans="1:27">
      <c r="A12" s="1" t="s">
        <v>35</v>
      </c>
      <c r="B12" s="6">
        <v>11.5</v>
      </c>
      <c r="C12">
        <f>$B$12</f>
        <v>11.5</v>
      </c>
      <c r="D12">
        <f t="shared" ref="D12:M12" si="7">$B$12</f>
        <v>11.5</v>
      </c>
      <c r="E12">
        <f t="shared" si="7"/>
        <v>11.5</v>
      </c>
      <c r="F12">
        <f t="shared" si="7"/>
        <v>11.5</v>
      </c>
      <c r="G12">
        <f t="shared" si="7"/>
        <v>11.5</v>
      </c>
      <c r="H12">
        <f t="shared" si="7"/>
        <v>11.5</v>
      </c>
      <c r="I12">
        <f t="shared" si="7"/>
        <v>11.5</v>
      </c>
      <c r="J12">
        <f t="shared" si="7"/>
        <v>11.5</v>
      </c>
      <c r="K12">
        <f t="shared" si="7"/>
        <v>11.5</v>
      </c>
      <c r="L12">
        <f t="shared" si="7"/>
        <v>11.5</v>
      </c>
      <c r="M12">
        <f t="shared" si="7"/>
        <v>11.5</v>
      </c>
    </row>
    <row r="13" spans="1:27" ht="15.6">
      <c r="A13" s="1" t="s">
        <v>34</v>
      </c>
      <c r="B13">
        <f>B14-B15+B17</f>
        <v>2.359375</v>
      </c>
      <c r="C13">
        <f t="shared" ref="C13:M13" si="8">C14-C15+C17</f>
        <v>2.359375</v>
      </c>
      <c r="D13">
        <f t="shared" si="8"/>
        <v>2.359375</v>
      </c>
      <c r="E13">
        <f t="shared" si="8"/>
        <v>2.359375</v>
      </c>
      <c r="F13">
        <f t="shared" si="8"/>
        <v>2.359375</v>
      </c>
      <c r="G13">
        <f t="shared" si="8"/>
        <v>2.359375</v>
      </c>
      <c r="H13">
        <f t="shared" si="8"/>
        <v>2.359375</v>
      </c>
      <c r="I13">
        <f t="shared" si="8"/>
        <v>2.359375</v>
      </c>
      <c r="J13">
        <f t="shared" si="8"/>
        <v>2.359375</v>
      </c>
      <c r="K13">
        <f t="shared" si="8"/>
        <v>2.359375</v>
      </c>
      <c r="L13">
        <f t="shared" si="8"/>
        <v>2.359375</v>
      </c>
      <c r="M13">
        <f t="shared" si="8"/>
        <v>2.359375</v>
      </c>
    </row>
    <row r="14" spans="1:27" ht="15.6">
      <c r="A14" s="1" t="s">
        <v>33</v>
      </c>
      <c r="B14" s="6">
        <v>32</v>
      </c>
      <c r="C14">
        <f>$B$14</f>
        <v>32</v>
      </c>
      <c r="D14">
        <f t="shared" ref="D14:M14" si="9">$B$14</f>
        <v>32</v>
      </c>
      <c r="E14">
        <f t="shared" si="9"/>
        <v>32</v>
      </c>
      <c r="F14">
        <f t="shared" si="9"/>
        <v>32</v>
      </c>
      <c r="G14">
        <f t="shared" si="9"/>
        <v>32</v>
      </c>
      <c r="H14">
        <f t="shared" si="9"/>
        <v>32</v>
      </c>
      <c r="I14">
        <f t="shared" si="9"/>
        <v>32</v>
      </c>
      <c r="J14">
        <f t="shared" si="9"/>
        <v>32</v>
      </c>
      <c r="K14">
        <f t="shared" si="9"/>
        <v>32</v>
      </c>
      <c r="L14">
        <f t="shared" si="9"/>
        <v>32</v>
      </c>
      <c r="M14">
        <f t="shared" si="9"/>
        <v>32</v>
      </c>
    </row>
    <row r="15" spans="1:27" ht="15.6">
      <c r="A15" s="1" t="s">
        <v>32</v>
      </c>
      <c r="B15">
        <f>B14-2</f>
        <v>30</v>
      </c>
      <c r="C15">
        <f>$B$15</f>
        <v>30</v>
      </c>
      <c r="D15">
        <f t="shared" ref="D15:M15" si="10">$B$15</f>
        <v>30</v>
      </c>
      <c r="E15">
        <f t="shared" si="10"/>
        <v>30</v>
      </c>
      <c r="F15">
        <f t="shared" si="10"/>
        <v>30</v>
      </c>
      <c r="G15">
        <f t="shared" si="10"/>
        <v>30</v>
      </c>
      <c r="H15">
        <f t="shared" si="10"/>
        <v>30</v>
      </c>
      <c r="I15">
        <f t="shared" si="10"/>
        <v>30</v>
      </c>
      <c r="J15">
        <f t="shared" si="10"/>
        <v>30</v>
      </c>
      <c r="K15">
        <f t="shared" si="10"/>
        <v>30</v>
      </c>
      <c r="L15">
        <f t="shared" si="10"/>
        <v>30</v>
      </c>
      <c r="M15">
        <f t="shared" si="10"/>
        <v>30</v>
      </c>
    </row>
    <row r="16" spans="1:27" ht="15.6">
      <c r="A16" s="1" t="s">
        <v>31</v>
      </c>
      <c r="B16">
        <f>B17*0.33</f>
        <v>0.11859375000000001</v>
      </c>
      <c r="C16">
        <f t="shared" ref="C16:M16" si="11">C17*0.33</f>
        <v>0.11859375000000001</v>
      </c>
      <c r="D16">
        <f t="shared" si="11"/>
        <v>0.11859375000000001</v>
      </c>
      <c r="E16">
        <f t="shared" si="11"/>
        <v>0.11859375000000001</v>
      </c>
      <c r="F16">
        <f t="shared" si="11"/>
        <v>0.11859375000000001</v>
      </c>
      <c r="G16">
        <f t="shared" si="11"/>
        <v>0.11859375000000001</v>
      </c>
      <c r="H16">
        <f t="shared" si="11"/>
        <v>0.11859375000000001</v>
      </c>
      <c r="I16">
        <f t="shared" si="11"/>
        <v>0.11859375000000001</v>
      </c>
      <c r="J16">
        <f t="shared" si="11"/>
        <v>0.11859375000000001</v>
      </c>
      <c r="K16">
        <f t="shared" si="11"/>
        <v>0.11859375000000001</v>
      </c>
      <c r="L16">
        <f t="shared" si="11"/>
        <v>0.11859375000000001</v>
      </c>
      <c r="M16">
        <f t="shared" si="11"/>
        <v>0.11859375000000001</v>
      </c>
    </row>
    <row r="17" spans="1:13" ht="15.6">
      <c r="A17" s="1" t="s">
        <v>30</v>
      </c>
      <c r="B17">
        <f>B18*B19</f>
        <v>0.359375</v>
      </c>
      <c r="C17">
        <f t="shared" ref="C17:M17" si="12">C18*C19</f>
        <v>0.359375</v>
      </c>
      <c r="D17">
        <f t="shared" si="12"/>
        <v>0.359375</v>
      </c>
      <c r="E17">
        <f t="shared" si="12"/>
        <v>0.359375</v>
      </c>
      <c r="F17">
        <f t="shared" si="12"/>
        <v>0.359375</v>
      </c>
      <c r="G17">
        <f t="shared" si="12"/>
        <v>0.359375</v>
      </c>
      <c r="H17">
        <f t="shared" si="12"/>
        <v>0.359375</v>
      </c>
      <c r="I17">
        <f t="shared" si="12"/>
        <v>0.359375</v>
      </c>
      <c r="J17">
        <f t="shared" si="12"/>
        <v>0.359375</v>
      </c>
      <c r="K17">
        <f t="shared" si="12"/>
        <v>0.359375</v>
      </c>
      <c r="L17">
        <f t="shared" si="12"/>
        <v>0.359375</v>
      </c>
      <c r="M17">
        <f t="shared" si="12"/>
        <v>0.359375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5.75</v>
      </c>
      <c r="C19">
        <f t="shared" ref="C19:M19" si="14">C12/2</f>
        <v>5.75</v>
      </c>
      <c r="D19">
        <f t="shared" si="14"/>
        <v>5.75</v>
      </c>
      <c r="E19">
        <f t="shared" si="14"/>
        <v>5.75</v>
      </c>
      <c r="F19">
        <f t="shared" si="14"/>
        <v>5.75</v>
      </c>
      <c r="G19">
        <f t="shared" si="14"/>
        <v>5.75</v>
      </c>
      <c r="H19">
        <f t="shared" si="14"/>
        <v>5.75</v>
      </c>
      <c r="I19">
        <f t="shared" si="14"/>
        <v>5.75</v>
      </c>
      <c r="J19">
        <f t="shared" si="14"/>
        <v>5.75</v>
      </c>
      <c r="K19">
        <f t="shared" si="14"/>
        <v>5.75</v>
      </c>
      <c r="L19">
        <f t="shared" si="14"/>
        <v>5.75</v>
      </c>
      <c r="M19">
        <f t="shared" si="14"/>
        <v>5.75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1.1000000000000001</v>
      </c>
      <c r="C23" s="6">
        <v>1.1000000000000001</v>
      </c>
      <c r="D23" s="6">
        <v>1.1000000000000001</v>
      </c>
      <c r="E23" s="6">
        <v>1.1000000000000001</v>
      </c>
      <c r="F23" s="6">
        <v>1.1000000000000001</v>
      </c>
      <c r="G23" s="6">
        <v>1.1000000000000001</v>
      </c>
      <c r="H23" s="6">
        <v>1.1000000000000001</v>
      </c>
      <c r="I23" s="6">
        <v>1.1000000000000001</v>
      </c>
      <c r="J23" s="6">
        <v>1.1000000000000001</v>
      </c>
      <c r="K23" s="6">
        <v>1.1000000000000001</v>
      </c>
      <c r="L23" s="6">
        <v>1.1000000000000001</v>
      </c>
      <c r="M23" s="6">
        <v>1.1000000000000001</v>
      </c>
    </row>
    <row r="24" spans="1:13" ht="15.6">
      <c r="A24" s="3" t="s">
        <v>54</v>
      </c>
      <c r="B24" s="6">
        <v>1.1000000000000001</v>
      </c>
      <c r="C24" s="6">
        <v>1.1000000000000001</v>
      </c>
      <c r="D24" s="6">
        <v>1.1000000000000001</v>
      </c>
      <c r="E24" s="6">
        <v>1.1000000000000001</v>
      </c>
      <c r="F24" s="6">
        <v>1.1000000000000001</v>
      </c>
      <c r="G24" s="6">
        <v>1.1000000000000001</v>
      </c>
      <c r="H24" s="6">
        <v>1.1000000000000001</v>
      </c>
      <c r="I24" s="6">
        <v>1.1000000000000001</v>
      </c>
      <c r="J24" s="6">
        <v>1.1000000000000001</v>
      </c>
      <c r="K24" s="6">
        <v>1.1000000000000001</v>
      </c>
      <c r="L24" s="6">
        <v>1.1000000000000001</v>
      </c>
      <c r="M24" s="6">
        <v>1.1000000000000001</v>
      </c>
    </row>
    <row r="25" spans="1:13" ht="15.6">
      <c r="A25" s="3" t="s">
        <v>24</v>
      </c>
      <c r="B25">
        <v>0.1</v>
      </c>
      <c r="C25">
        <v>0.1</v>
      </c>
      <c r="D25">
        <v>0.1</v>
      </c>
      <c r="E25">
        <v>0.1</v>
      </c>
      <c r="F25">
        <v>0.1</v>
      </c>
      <c r="G25">
        <v>0.1</v>
      </c>
      <c r="H25">
        <v>0.1</v>
      </c>
      <c r="I25">
        <v>0.1</v>
      </c>
      <c r="J25">
        <v>0.1</v>
      </c>
      <c r="K25">
        <v>0.1</v>
      </c>
      <c r="L25">
        <v>0.1</v>
      </c>
      <c r="M25">
        <v>0.1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1.1000000000000001</v>
      </c>
      <c r="C27" s="6">
        <v>1.1000000000000001</v>
      </c>
      <c r="D27" s="6">
        <v>1.1000000000000001</v>
      </c>
      <c r="E27" s="6">
        <v>1.1000000000000001</v>
      </c>
      <c r="F27" s="6">
        <v>1.1000000000000001</v>
      </c>
      <c r="G27" s="6">
        <v>1.1000000000000001</v>
      </c>
      <c r="H27" s="6">
        <v>1.1000000000000001</v>
      </c>
      <c r="I27" s="6">
        <v>1.1000000000000001</v>
      </c>
      <c r="J27" s="6">
        <v>1.1000000000000001</v>
      </c>
      <c r="K27" s="6">
        <v>1.1000000000000001</v>
      </c>
      <c r="L27" s="6">
        <v>1.1000000000000001</v>
      </c>
      <c r="M27" s="6">
        <v>1.1000000000000001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130</v>
      </c>
      <c r="C33">
        <f>$B$33</f>
        <v>130</v>
      </c>
      <c r="D33">
        <f t="shared" ref="D33:M33" si="21">$B$33</f>
        <v>130</v>
      </c>
      <c r="E33">
        <f t="shared" si="21"/>
        <v>130</v>
      </c>
      <c r="F33">
        <f t="shared" si="21"/>
        <v>130</v>
      </c>
      <c r="G33">
        <f t="shared" si="21"/>
        <v>130</v>
      </c>
      <c r="H33">
        <f t="shared" si="21"/>
        <v>130</v>
      </c>
      <c r="I33">
        <f t="shared" si="21"/>
        <v>130</v>
      </c>
      <c r="J33">
        <f t="shared" si="21"/>
        <v>130</v>
      </c>
      <c r="K33">
        <f t="shared" si="21"/>
        <v>130</v>
      </c>
      <c r="L33">
        <f t="shared" si="21"/>
        <v>130</v>
      </c>
      <c r="M33">
        <f t="shared" si="21"/>
        <v>130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 s="6">
        <v>53</v>
      </c>
      <c r="D37" s="6">
        <v>53</v>
      </c>
      <c r="E37" s="6">
        <v>53</v>
      </c>
      <c r="F37" s="6">
        <v>53</v>
      </c>
      <c r="G37" s="6">
        <v>53</v>
      </c>
      <c r="H37" s="6">
        <v>53</v>
      </c>
      <c r="I37" s="6">
        <v>53</v>
      </c>
      <c r="J37" s="6">
        <v>53</v>
      </c>
      <c r="K37" s="6">
        <v>53</v>
      </c>
      <c r="L37" s="6">
        <v>53</v>
      </c>
      <c r="M37" s="6">
        <v>53</v>
      </c>
    </row>
    <row r="38" spans="1:13" ht="15.6">
      <c r="A38" s="1" t="s">
        <v>13</v>
      </c>
      <c r="B38">
        <f>PI()*B12^2/4*B39</f>
        <v>3323.805027498001</v>
      </c>
      <c r="C38">
        <f t="shared" ref="C38:M38" si="23">PI()*C12^2/4*C39</f>
        <v>3323.805027498001</v>
      </c>
      <c r="D38">
        <f t="shared" si="23"/>
        <v>3323.805027498001</v>
      </c>
      <c r="E38">
        <f t="shared" si="23"/>
        <v>3323.805027498001</v>
      </c>
      <c r="F38">
        <f t="shared" si="23"/>
        <v>3323.805027498001</v>
      </c>
      <c r="G38">
        <f t="shared" si="23"/>
        <v>3323.805027498001</v>
      </c>
      <c r="H38">
        <f t="shared" si="23"/>
        <v>3323.805027498001</v>
      </c>
      <c r="I38">
        <f t="shared" si="23"/>
        <v>3323.805027498001</v>
      </c>
      <c r="J38">
        <f t="shared" si="23"/>
        <v>3323.805027498001</v>
      </c>
      <c r="K38">
        <f t="shared" si="23"/>
        <v>3323.805027498001</v>
      </c>
      <c r="L38">
        <f t="shared" si="23"/>
        <v>3323.805027498001</v>
      </c>
      <c r="M38">
        <f t="shared" si="23"/>
        <v>3323.805027498001</v>
      </c>
    </row>
    <row r="39" spans="1:13" ht="15.6">
      <c r="A39" s="1" t="s">
        <v>12</v>
      </c>
      <c r="B39">
        <f>B14</f>
        <v>32</v>
      </c>
      <c r="C39">
        <f t="shared" ref="C39:M39" si="24">C14</f>
        <v>32</v>
      </c>
      <c r="D39">
        <f t="shared" si="24"/>
        <v>32</v>
      </c>
      <c r="E39">
        <f t="shared" si="24"/>
        <v>32</v>
      </c>
      <c r="F39">
        <f t="shared" si="24"/>
        <v>32</v>
      </c>
      <c r="G39">
        <f t="shared" si="24"/>
        <v>32</v>
      </c>
      <c r="H39">
        <f t="shared" si="24"/>
        <v>32</v>
      </c>
      <c r="I39">
        <f t="shared" si="24"/>
        <v>32</v>
      </c>
      <c r="J39">
        <f t="shared" si="24"/>
        <v>32</v>
      </c>
      <c r="K39">
        <f t="shared" si="24"/>
        <v>32</v>
      </c>
      <c r="L39">
        <f t="shared" si="24"/>
        <v>32</v>
      </c>
      <c r="M39">
        <f t="shared" si="24"/>
        <v>32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48</v>
      </c>
      <c r="B1">
        <v>2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5.0619814812067228</v>
      </c>
      <c r="C5">
        <f t="shared" ref="C5:M5" si="0">C6+C7</f>
        <v>6.1528730597353816</v>
      </c>
      <c r="D5">
        <f t="shared" si="0"/>
        <v>7.886830649849971</v>
      </c>
      <c r="E5">
        <f t="shared" si="0"/>
        <v>9.2665626025946128</v>
      </c>
      <c r="F5">
        <f t="shared" si="0"/>
        <v>10.697579799300769</v>
      </c>
      <c r="G5">
        <f t="shared" si="0"/>
        <v>10.776108282333706</v>
      </c>
      <c r="H5">
        <f t="shared" si="0"/>
        <v>12.062445082598636</v>
      </c>
      <c r="I5">
        <f t="shared" si="0"/>
        <v>10.792330774301741</v>
      </c>
      <c r="J5">
        <f t="shared" si="0"/>
        <v>9.117096895630727</v>
      </c>
      <c r="K5">
        <f t="shared" si="0"/>
        <v>7.2307531954728876</v>
      </c>
      <c r="L5">
        <f t="shared" si="0"/>
        <v>5.5072062005029707</v>
      </c>
      <c r="M5">
        <f t="shared" si="0"/>
        <v>4.9333465138341426</v>
      </c>
      <c r="N5">
        <f>SUM(B5:M5)</f>
        <v>99.485114537362264</v>
      </c>
    </row>
    <row r="6" spans="1:27" ht="15.6">
      <c r="A6" s="1" t="s">
        <v>41</v>
      </c>
      <c r="B6">
        <f>B4*B8*B9*B10*B11</f>
        <v>1.7651455453619251</v>
      </c>
      <c r="C6">
        <f t="shared" ref="C6:M6" si="1">C4*C8*C9*C10*C11</f>
        <v>2.8560371238905842</v>
      </c>
      <c r="D6">
        <f t="shared" si="1"/>
        <v>4.5899947140051749</v>
      </c>
      <c r="E6">
        <f t="shared" si="1"/>
        <v>5.9697266667498159</v>
      </c>
      <c r="F6">
        <f t="shared" si="1"/>
        <v>7.400743863455971</v>
      </c>
      <c r="G6">
        <f t="shared" si="1"/>
        <v>7.4792723464889095</v>
      </c>
      <c r="H6">
        <f t="shared" si="1"/>
        <v>8.7656091467538388</v>
      </c>
      <c r="I6">
        <f t="shared" si="1"/>
        <v>7.4954948384569429</v>
      </c>
      <c r="J6">
        <f t="shared" si="1"/>
        <v>5.8202609597859301</v>
      </c>
      <c r="K6">
        <f t="shared" si="1"/>
        <v>3.9339172596280898</v>
      </c>
      <c r="L6">
        <f t="shared" si="1"/>
        <v>2.2103702646581733</v>
      </c>
      <c r="M6">
        <f t="shared" si="1"/>
        <v>1.6365105779893458</v>
      </c>
    </row>
    <row r="7" spans="1:27" ht="15.6">
      <c r="A7" s="1" t="s">
        <v>40</v>
      </c>
      <c r="B7">
        <f>0.001/5.614*B34*B21*B37/12*B38*B35*B36*B9</f>
        <v>3.2968359358447974</v>
      </c>
      <c r="C7">
        <f t="shared" ref="C7:M7" si="2">0.001/5.614*C34*C21*C37/12*C38*C35*C36*C9</f>
        <v>3.2968359358447974</v>
      </c>
      <c r="D7">
        <f t="shared" si="2"/>
        <v>3.2968359358447965</v>
      </c>
      <c r="E7">
        <f t="shared" si="2"/>
        <v>3.2968359358447969</v>
      </c>
      <c r="F7">
        <f t="shared" si="2"/>
        <v>3.2968359358447974</v>
      </c>
      <c r="G7">
        <f t="shared" si="2"/>
        <v>3.2968359358447969</v>
      </c>
      <c r="H7">
        <f t="shared" si="2"/>
        <v>3.2968359358447974</v>
      </c>
      <c r="I7">
        <f t="shared" si="2"/>
        <v>3.2968359358447974</v>
      </c>
      <c r="J7">
        <f t="shared" si="2"/>
        <v>3.2968359358447974</v>
      </c>
      <c r="K7">
        <f t="shared" si="2"/>
        <v>3.2968359358447974</v>
      </c>
      <c r="L7">
        <f t="shared" si="2"/>
        <v>3.2968359358447974</v>
      </c>
      <c r="M7">
        <f t="shared" si="2"/>
        <v>3.2968359358447965</v>
      </c>
    </row>
    <row r="8" spans="1:27" ht="15.6">
      <c r="A8" s="1" t="s">
        <v>39</v>
      </c>
      <c r="B8">
        <f>B12^2/4*PI()*B13</f>
        <v>98.711663700441008</v>
      </c>
      <c r="C8">
        <f t="shared" ref="C8:M8" si="3">C12^2/4*PI()*C13</f>
        <v>98.711663700441008</v>
      </c>
      <c r="D8">
        <f t="shared" si="3"/>
        <v>98.711663700441008</v>
      </c>
      <c r="E8">
        <f t="shared" si="3"/>
        <v>98.711663700441008</v>
      </c>
      <c r="F8">
        <f t="shared" si="3"/>
        <v>98.711663700441008</v>
      </c>
      <c r="G8">
        <f t="shared" si="3"/>
        <v>98.711663700441008</v>
      </c>
      <c r="H8">
        <f t="shared" si="3"/>
        <v>98.711663700441008</v>
      </c>
      <c r="I8">
        <f t="shared" si="3"/>
        <v>98.711663700441008</v>
      </c>
      <c r="J8">
        <f t="shared" si="3"/>
        <v>98.711663700441008</v>
      </c>
      <c r="K8">
        <f t="shared" si="3"/>
        <v>98.711663700441008</v>
      </c>
      <c r="L8">
        <f t="shared" si="3"/>
        <v>98.711663700441008</v>
      </c>
      <c r="M8">
        <f t="shared" si="3"/>
        <v>98.711663700441008</v>
      </c>
    </row>
    <row r="9" spans="1:27" ht="15.6">
      <c r="A9" s="1" t="s">
        <v>38</v>
      </c>
      <c r="B9">
        <f>B33*B27/(B34*B21)</f>
        <v>2.6587945523791082E-2</v>
      </c>
      <c r="C9">
        <f t="shared" ref="C9:M9" si="4">C33*C27/(C34*C21)</f>
        <v>2.6482270064634519E-2</v>
      </c>
      <c r="D9">
        <f t="shared" si="4"/>
        <v>2.622172037883528E-2</v>
      </c>
      <c r="E9">
        <f t="shared" si="4"/>
        <v>2.6042365246285105E-2</v>
      </c>
      <c r="F9">
        <f t="shared" si="4"/>
        <v>2.5715704933469873E-2</v>
      </c>
      <c r="G9">
        <f t="shared" si="4"/>
        <v>2.5445633562199903E-2</v>
      </c>
      <c r="H9">
        <f t="shared" si="4"/>
        <v>2.5181175919357687E-2</v>
      </c>
      <c r="I9">
        <f t="shared" si="4"/>
        <v>2.5181175919357687E-2</v>
      </c>
      <c r="J9">
        <f t="shared" si="4"/>
        <v>2.5421362641213446E-2</v>
      </c>
      <c r="K9">
        <f t="shared" si="4"/>
        <v>2.5890573725517948E-2</v>
      </c>
      <c r="L9">
        <f t="shared" si="4"/>
        <v>2.6325322592896265E-2</v>
      </c>
      <c r="M9">
        <f t="shared" si="4"/>
        <v>2.6641100152986982E-2</v>
      </c>
    </row>
    <row r="10" spans="1:27" ht="15.6">
      <c r="A10" s="1" t="s">
        <v>37</v>
      </c>
      <c r="B10">
        <f>B20/B21+(B22-B25)/(B26-B27)</f>
        <v>2.5338793576607142E-2</v>
      </c>
      <c r="C10">
        <f t="shared" ref="C10:M10" si="5">C20/C21+(C22-C25)/(C26-C27)</f>
        <v>4.4102382774931795E-2</v>
      </c>
      <c r="D10">
        <f t="shared" si="5"/>
        <v>6.4654797701143518E-2</v>
      </c>
      <c r="E10">
        <f t="shared" si="5"/>
        <v>8.7491167905577399E-2</v>
      </c>
      <c r="F10">
        <f t="shared" si="5"/>
        <v>0.10629839164506374</v>
      </c>
      <c r="G10">
        <f t="shared" si="5"/>
        <v>0.11218538218022729</v>
      </c>
      <c r="H10">
        <f t="shared" si="5"/>
        <v>0.12857479732633792</v>
      </c>
      <c r="I10">
        <f t="shared" si="5"/>
        <v>0.1099446385961792</v>
      </c>
      <c r="J10">
        <f t="shared" si="5"/>
        <v>8.7384382994510845E-2</v>
      </c>
      <c r="K10">
        <f t="shared" si="5"/>
        <v>5.612202083720462E-2</v>
      </c>
      <c r="L10">
        <f t="shared" si="5"/>
        <v>3.2046567601681057E-2</v>
      </c>
      <c r="M10">
        <f t="shared" si="5"/>
        <v>2.2689055387285901E-2</v>
      </c>
    </row>
    <row r="11" spans="1:27" ht="15.6">
      <c r="A11" s="1" t="s">
        <v>36</v>
      </c>
      <c r="B11">
        <f>1/(1+0.053*B27*B13)</f>
        <v>0.88474900085571817</v>
      </c>
      <c r="C11">
        <f t="shared" ref="C11:M11" si="6">1/(1+0.053*C27*C13)</f>
        <v>0.88474900085571817</v>
      </c>
      <c r="D11">
        <f t="shared" si="6"/>
        <v>0.88474900085571817</v>
      </c>
      <c r="E11">
        <f t="shared" si="6"/>
        <v>0.88474900085571817</v>
      </c>
      <c r="F11">
        <f t="shared" si="6"/>
        <v>0.88474900085571817</v>
      </c>
      <c r="G11">
        <f t="shared" si="6"/>
        <v>0.88474900085571817</v>
      </c>
      <c r="H11">
        <f t="shared" si="6"/>
        <v>0.88474900085571817</v>
      </c>
      <c r="I11">
        <f t="shared" si="6"/>
        <v>0.88474900085571817</v>
      </c>
      <c r="J11">
        <f t="shared" si="6"/>
        <v>0.88474900085571817</v>
      </c>
      <c r="K11">
        <f t="shared" si="6"/>
        <v>0.88474900085571817</v>
      </c>
      <c r="L11">
        <f t="shared" si="6"/>
        <v>0.88474900085571817</v>
      </c>
      <c r="M11">
        <f t="shared" si="6"/>
        <v>0.88474900085571817</v>
      </c>
    </row>
    <row r="12" spans="1:27">
      <c r="A12" s="1" t="s">
        <v>35</v>
      </c>
      <c r="B12" s="6">
        <v>7.5</v>
      </c>
      <c r="C12">
        <f>$B$12</f>
        <v>7.5</v>
      </c>
      <c r="D12">
        <f t="shared" ref="D12:M12" si="7">$B$12</f>
        <v>7.5</v>
      </c>
      <c r="E12">
        <f t="shared" si="7"/>
        <v>7.5</v>
      </c>
      <c r="F12">
        <f t="shared" si="7"/>
        <v>7.5</v>
      </c>
      <c r="G12">
        <f t="shared" si="7"/>
        <v>7.5</v>
      </c>
      <c r="H12">
        <f t="shared" si="7"/>
        <v>7.5</v>
      </c>
      <c r="I12">
        <f t="shared" si="7"/>
        <v>7.5</v>
      </c>
      <c r="J12">
        <f t="shared" si="7"/>
        <v>7.5</v>
      </c>
      <c r="K12">
        <f t="shared" si="7"/>
        <v>7.5</v>
      </c>
      <c r="L12">
        <f t="shared" si="7"/>
        <v>7.5</v>
      </c>
      <c r="M12">
        <f t="shared" si="7"/>
        <v>7.5</v>
      </c>
    </row>
    <row r="13" spans="1:27" ht="15.6">
      <c r="A13" s="1" t="s">
        <v>34</v>
      </c>
      <c r="B13">
        <f>B14-B15+B17</f>
        <v>2.234375</v>
      </c>
      <c r="C13">
        <f t="shared" ref="C13:M13" si="8">C14-C15+C17</f>
        <v>2.234375</v>
      </c>
      <c r="D13">
        <f t="shared" si="8"/>
        <v>2.234375</v>
      </c>
      <c r="E13">
        <f t="shared" si="8"/>
        <v>2.234375</v>
      </c>
      <c r="F13">
        <f t="shared" si="8"/>
        <v>2.234375</v>
      </c>
      <c r="G13">
        <f t="shared" si="8"/>
        <v>2.234375</v>
      </c>
      <c r="H13">
        <f t="shared" si="8"/>
        <v>2.234375</v>
      </c>
      <c r="I13">
        <f t="shared" si="8"/>
        <v>2.234375</v>
      </c>
      <c r="J13">
        <f t="shared" si="8"/>
        <v>2.234375</v>
      </c>
      <c r="K13">
        <f t="shared" si="8"/>
        <v>2.234375</v>
      </c>
      <c r="L13">
        <f t="shared" si="8"/>
        <v>2.234375</v>
      </c>
      <c r="M13">
        <f t="shared" si="8"/>
        <v>2.234375</v>
      </c>
    </row>
    <row r="14" spans="1:27" ht="15.6">
      <c r="A14" s="1" t="s">
        <v>33</v>
      </c>
      <c r="B14" s="6">
        <v>15</v>
      </c>
      <c r="C14">
        <f>$B$14</f>
        <v>15</v>
      </c>
      <c r="D14">
        <f t="shared" ref="D14:M14" si="9">$B$14</f>
        <v>15</v>
      </c>
      <c r="E14">
        <f t="shared" si="9"/>
        <v>15</v>
      </c>
      <c r="F14">
        <f t="shared" si="9"/>
        <v>15</v>
      </c>
      <c r="G14">
        <f t="shared" si="9"/>
        <v>15</v>
      </c>
      <c r="H14">
        <f t="shared" si="9"/>
        <v>15</v>
      </c>
      <c r="I14">
        <f t="shared" si="9"/>
        <v>15</v>
      </c>
      <c r="J14">
        <f t="shared" si="9"/>
        <v>15</v>
      </c>
      <c r="K14">
        <f t="shared" si="9"/>
        <v>15</v>
      </c>
      <c r="L14">
        <f t="shared" si="9"/>
        <v>15</v>
      </c>
      <c r="M14">
        <f t="shared" si="9"/>
        <v>15</v>
      </c>
    </row>
    <row r="15" spans="1:27" ht="15.6">
      <c r="A15" s="1" t="s">
        <v>32</v>
      </c>
      <c r="B15">
        <f>B14-2</f>
        <v>13</v>
      </c>
      <c r="C15">
        <f>$B$15</f>
        <v>13</v>
      </c>
      <c r="D15">
        <f t="shared" ref="D15:M15" si="10">$B$15</f>
        <v>13</v>
      </c>
      <c r="E15">
        <f t="shared" si="10"/>
        <v>13</v>
      </c>
      <c r="F15">
        <f t="shared" si="10"/>
        <v>13</v>
      </c>
      <c r="G15">
        <f t="shared" si="10"/>
        <v>13</v>
      </c>
      <c r="H15">
        <f t="shared" si="10"/>
        <v>13</v>
      </c>
      <c r="I15">
        <f t="shared" si="10"/>
        <v>13</v>
      </c>
      <c r="J15">
        <f t="shared" si="10"/>
        <v>13</v>
      </c>
      <c r="K15">
        <f t="shared" si="10"/>
        <v>13</v>
      </c>
      <c r="L15">
        <f t="shared" si="10"/>
        <v>13</v>
      </c>
      <c r="M15">
        <f t="shared" si="10"/>
        <v>13</v>
      </c>
    </row>
    <row r="16" spans="1:27" ht="15.6">
      <c r="A16" s="1" t="s">
        <v>31</v>
      </c>
      <c r="B16">
        <f>B17*0.33</f>
        <v>7.7343750000000003E-2</v>
      </c>
      <c r="C16">
        <f t="shared" ref="C16:M16" si="11">C17*0.33</f>
        <v>7.7343750000000003E-2</v>
      </c>
      <c r="D16">
        <f t="shared" si="11"/>
        <v>7.7343750000000003E-2</v>
      </c>
      <c r="E16">
        <f t="shared" si="11"/>
        <v>7.7343750000000003E-2</v>
      </c>
      <c r="F16">
        <f t="shared" si="11"/>
        <v>7.7343750000000003E-2</v>
      </c>
      <c r="G16">
        <f t="shared" si="11"/>
        <v>7.7343750000000003E-2</v>
      </c>
      <c r="H16">
        <f t="shared" si="11"/>
        <v>7.7343750000000003E-2</v>
      </c>
      <c r="I16">
        <f t="shared" si="11"/>
        <v>7.7343750000000003E-2</v>
      </c>
      <c r="J16">
        <f t="shared" si="11"/>
        <v>7.7343750000000003E-2</v>
      </c>
      <c r="K16">
        <f t="shared" si="11"/>
        <v>7.7343750000000003E-2</v>
      </c>
      <c r="L16">
        <f t="shared" si="11"/>
        <v>7.7343750000000003E-2</v>
      </c>
      <c r="M16">
        <f t="shared" si="11"/>
        <v>7.7343750000000003E-2</v>
      </c>
    </row>
    <row r="17" spans="1:19" ht="15.6">
      <c r="A17" s="1" t="s">
        <v>30</v>
      </c>
      <c r="B17">
        <f>B18*B19</f>
        <v>0.234375</v>
      </c>
      <c r="C17">
        <f t="shared" ref="C17:M17" si="12">C18*C19</f>
        <v>0.234375</v>
      </c>
      <c r="D17">
        <f t="shared" si="12"/>
        <v>0.234375</v>
      </c>
      <c r="E17">
        <f t="shared" si="12"/>
        <v>0.234375</v>
      </c>
      <c r="F17">
        <f t="shared" si="12"/>
        <v>0.234375</v>
      </c>
      <c r="G17">
        <f t="shared" si="12"/>
        <v>0.234375</v>
      </c>
      <c r="H17">
        <f t="shared" si="12"/>
        <v>0.234375</v>
      </c>
      <c r="I17">
        <f t="shared" si="12"/>
        <v>0.234375</v>
      </c>
      <c r="J17">
        <f t="shared" si="12"/>
        <v>0.234375</v>
      </c>
      <c r="K17">
        <f t="shared" si="12"/>
        <v>0.234375</v>
      </c>
      <c r="L17">
        <f t="shared" si="12"/>
        <v>0.234375</v>
      </c>
      <c r="M17">
        <f t="shared" si="12"/>
        <v>0.234375</v>
      </c>
    </row>
    <row r="18" spans="1:19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9" ht="15.6">
      <c r="A19" s="1" t="s">
        <v>28</v>
      </c>
      <c r="B19">
        <f>B12/2</f>
        <v>3.75</v>
      </c>
      <c r="C19">
        <f t="shared" ref="C19:M19" si="14">C12/2</f>
        <v>3.75</v>
      </c>
      <c r="D19">
        <f t="shared" si="14"/>
        <v>3.75</v>
      </c>
      <c r="E19">
        <f t="shared" si="14"/>
        <v>3.75</v>
      </c>
      <c r="F19">
        <f t="shared" si="14"/>
        <v>3.75</v>
      </c>
      <c r="G19">
        <f t="shared" si="14"/>
        <v>3.75</v>
      </c>
      <c r="H19">
        <f t="shared" si="14"/>
        <v>3.75</v>
      </c>
      <c r="I19">
        <f t="shared" si="14"/>
        <v>3.75</v>
      </c>
      <c r="J19">
        <f t="shared" si="14"/>
        <v>3.75</v>
      </c>
      <c r="K19">
        <f t="shared" si="14"/>
        <v>3.75</v>
      </c>
      <c r="L19">
        <f t="shared" si="14"/>
        <v>3.75</v>
      </c>
      <c r="M19">
        <f t="shared" si="14"/>
        <v>3.75</v>
      </c>
    </row>
    <row r="20" spans="1:19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9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9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9" ht="15.6">
      <c r="A23" s="3" t="s">
        <v>53</v>
      </c>
      <c r="B23" s="6">
        <v>1.1000000000000001</v>
      </c>
      <c r="C23" s="6">
        <v>1.1000000000000001</v>
      </c>
      <c r="D23" s="6">
        <v>1.1000000000000001</v>
      </c>
      <c r="E23" s="6">
        <v>1.1000000000000001</v>
      </c>
      <c r="F23" s="6">
        <v>1.1000000000000001</v>
      </c>
      <c r="G23" s="6">
        <v>1.1000000000000001</v>
      </c>
      <c r="H23" s="6">
        <v>1.1000000000000001</v>
      </c>
      <c r="I23" s="6">
        <v>1.1000000000000001</v>
      </c>
      <c r="J23" s="6">
        <v>1.1000000000000001</v>
      </c>
      <c r="K23" s="6">
        <v>1.1000000000000001</v>
      </c>
      <c r="L23" s="6">
        <v>1.1000000000000001</v>
      </c>
      <c r="M23" s="6">
        <v>1.1000000000000001</v>
      </c>
    </row>
    <row r="24" spans="1:19" ht="15.6">
      <c r="A24" s="3" t="s">
        <v>54</v>
      </c>
      <c r="B24" s="6">
        <v>1.1000000000000001</v>
      </c>
      <c r="C24" s="6">
        <v>1.1000000000000001</v>
      </c>
      <c r="D24" s="6">
        <v>1.1000000000000001</v>
      </c>
      <c r="E24" s="6">
        <v>1.1000000000000001</v>
      </c>
      <c r="F24" s="6">
        <v>1.1000000000000001</v>
      </c>
      <c r="G24" s="6">
        <v>1.1000000000000001</v>
      </c>
      <c r="H24" s="6">
        <v>1.1000000000000001</v>
      </c>
      <c r="I24" s="6">
        <v>1.1000000000000001</v>
      </c>
      <c r="J24" s="6">
        <v>1.1000000000000001</v>
      </c>
      <c r="K24" s="6">
        <v>1.1000000000000001</v>
      </c>
      <c r="L24" s="6">
        <v>1.1000000000000001</v>
      </c>
      <c r="M24" s="6">
        <v>1.1000000000000001</v>
      </c>
    </row>
    <row r="25" spans="1:19" ht="15.6">
      <c r="A25" s="3" t="s">
        <v>24</v>
      </c>
      <c r="B25">
        <v>0.1</v>
      </c>
      <c r="C25">
        <v>0.1</v>
      </c>
      <c r="D25">
        <v>0.1</v>
      </c>
      <c r="E25">
        <v>0.1</v>
      </c>
      <c r="F25">
        <v>0.1</v>
      </c>
      <c r="G25">
        <v>0.1</v>
      </c>
      <c r="H25">
        <v>0.1</v>
      </c>
      <c r="I25">
        <v>0.1</v>
      </c>
      <c r="J25">
        <v>0.1</v>
      </c>
      <c r="K25">
        <v>0.1</v>
      </c>
      <c r="L25">
        <v>0.1</v>
      </c>
      <c r="M25">
        <v>0.1</v>
      </c>
    </row>
    <row r="26" spans="1:19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9" ht="15.6">
      <c r="A27" s="1" t="s">
        <v>22</v>
      </c>
      <c r="B27" s="6">
        <v>1.1000000000000001</v>
      </c>
      <c r="C27" s="6">
        <v>1.1000000000000001</v>
      </c>
      <c r="D27" s="6">
        <v>1.1000000000000001</v>
      </c>
      <c r="E27" s="6">
        <v>1.1000000000000001</v>
      </c>
      <c r="F27" s="6">
        <v>1.1000000000000001</v>
      </c>
      <c r="G27" s="6">
        <v>1.1000000000000001</v>
      </c>
      <c r="H27" s="6">
        <v>1.1000000000000001</v>
      </c>
      <c r="I27" s="6">
        <v>1.1000000000000001</v>
      </c>
      <c r="J27" s="6">
        <v>1.1000000000000001</v>
      </c>
      <c r="K27" s="6">
        <v>1.1000000000000001</v>
      </c>
      <c r="L27" s="6">
        <v>1.1000000000000001</v>
      </c>
      <c r="M27" s="6">
        <v>1.1000000000000001</v>
      </c>
    </row>
    <row r="28" spans="1:19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  <c r="S28">
        <v>229040</v>
      </c>
    </row>
    <row r="29" spans="1:19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  <c r="S29">
        <f>S28/5000</f>
        <v>45.808</v>
      </c>
    </row>
    <row r="30" spans="1:19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9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9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130</v>
      </c>
      <c r="C33">
        <f>$B$33</f>
        <v>130</v>
      </c>
      <c r="D33">
        <f t="shared" ref="D33:M33" si="21">$B$33</f>
        <v>130</v>
      </c>
      <c r="E33">
        <f t="shared" si="21"/>
        <v>130</v>
      </c>
      <c r="F33">
        <f t="shared" si="21"/>
        <v>130</v>
      </c>
      <c r="G33">
        <f t="shared" si="21"/>
        <v>130</v>
      </c>
      <c r="H33">
        <f t="shared" si="21"/>
        <v>130</v>
      </c>
      <c r="I33">
        <f t="shared" si="21"/>
        <v>130</v>
      </c>
      <c r="J33">
        <f t="shared" si="21"/>
        <v>130</v>
      </c>
      <c r="K33">
        <f t="shared" si="21"/>
        <v>130</v>
      </c>
      <c r="L33">
        <f t="shared" si="21"/>
        <v>130</v>
      </c>
      <c r="M33">
        <f t="shared" si="21"/>
        <v>130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6.9444444444444448E-2</v>
      </c>
      <c r="C35">
        <f t="shared" ref="C35:M35" si="22">(180+C37)/(6*C37)/12</f>
        <v>6.9444444444444448E-2</v>
      </c>
      <c r="D35">
        <f t="shared" si="22"/>
        <v>6.9444444444444448E-2</v>
      </c>
      <c r="E35">
        <f t="shared" si="22"/>
        <v>6.9444444444444448E-2</v>
      </c>
      <c r="F35">
        <f t="shared" si="22"/>
        <v>6.9444444444444448E-2</v>
      </c>
      <c r="G35">
        <f t="shared" si="22"/>
        <v>6.9444444444444448E-2</v>
      </c>
      <c r="H35">
        <f t="shared" si="22"/>
        <v>6.9444444444444448E-2</v>
      </c>
      <c r="I35">
        <f t="shared" si="22"/>
        <v>6.9444444444444448E-2</v>
      </c>
      <c r="J35">
        <f t="shared" si="22"/>
        <v>6.9444444444444448E-2</v>
      </c>
      <c r="K35">
        <f t="shared" si="22"/>
        <v>6.9444444444444448E-2</v>
      </c>
      <c r="L35">
        <f t="shared" si="22"/>
        <v>6.9444444444444448E-2</v>
      </c>
      <c r="M35">
        <f t="shared" si="22"/>
        <v>6.9444444444444448E-2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45</v>
      </c>
      <c r="C37" s="6">
        <v>45</v>
      </c>
      <c r="D37" s="6">
        <v>45</v>
      </c>
      <c r="E37" s="6">
        <v>45</v>
      </c>
      <c r="F37" s="6">
        <v>45</v>
      </c>
      <c r="G37" s="6">
        <v>45</v>
      </c>
      <c r="H37" s="6">
        <v>45</v>
      </c>
      <c r="I37" s="6">
        <v>45</v>
      </c>
      <c r="J37" s="6">
        <v>45</v>
      </c>
      <c r="K37" s="6">
        <v>45</v>
      </c>
      <c r="L37" s="6">
        <v>45</v>
      </c>
      <c r="M37" s="6">
        <v>45</v>
      </c>
    </row>
    <row r="38" spans="1:13" ht="15.6">
      <c r="A38" s="1" t="s">
        <v>13</v>
      </c>
      <c r="B38">
        <f>PI()*B12^2/4*B39</f>
        <v>662.67970036659699</v>
      </c>
      <c r="C38">
        <f t="shared" ref="C38:M38" si="23">PI()*C12^2/4*C39</f>
        <v>662.67970036659699</v>
      </c>
      <c r="D38">
        <f t="shared" si="23"/>
        <v>662.67970036659699</v>
      </c>
      <c r="E38">
        <f t="shared" si="23"/>
        <v>662.67970036659699</v>
      </c>
      <c r="F38">
        <f t="shared" si="23"/>
        <v>662.67970036659699</v>
      </c>
      <c r="G38">
        <f t="shared" si="23"/>
        <v>662.67970036659699</v>
      </c>
      <c r="H38">
        <f t="shared" si="23"/>
        <v>662.67970036659699</v>
      </c>
      <c r="I38">
        <f t="shared" si="23"/>
        <v>662.67970036659699</v>
      </c>
      <c r="J38">
        <f t="shared" si="23"/>
        <v>662.67970036659699</v>
      </c>
      <c r="K38">
        <f t="shared" si="23"/>
        <v>662.67970036659699</v>
      </c>
      <c r="L38">
        <f t="shared" si="23"/>
        <v>662.67970036659699</v>
      </c>
      <c r="M38">
        <f t="shared" si="23"/>
        <v>662.67970036659699</v>
      </c>
    </row>
    <row r="39" spans="1:13" ht="15.6">
      <c r="A39" s="1" t="s">
        <v>12</v>
      </c>
      <c r="B39">
        <f>B14</f>
        <v>15</v>
      </c>
      <c r="C39">
        <f t="shared" ref="C39:M39" si="24">C14</f>
        <v>15</v>
      </c>
      <c r="D39">
        <f t="shared" si="24"/>
        <v>15</v>
      </c>
      <c r="E39">
        <f t="shared" si="24"/>
        <v>15</v>
      </c>
      <c r="F39">
        <f t="shared" si="24"/>
        <v>15</v>
      </c>
      <c r="G39">
        <f t="shared" si="24"/>
        <v>15</v>
      </c>
      <c r="H39">
        <f t="shared" si="24"/>
        <v>15</v>
      </c>
      <c r="I39">
        <f t="shared" si="24"/>
        <v>15</v>
      </c>
      <c r="J39">
        <f t="shared" si="24"/>
        <v>15</v>
      </c>
      <c r="K39">
        <f t="shared" si="24"/>
        <v>15</v>
      </c>
      <c r="L39">
        <f t="shared" si="24"/>
        <v>15</v>
      </c>
      <c r="M39">
        <f t="shared" si="24"/>
        <v>15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AA60"/>
  <sheetViews>
    <sheetView zoomScale="130" zoomScaleNormal="130" workbookViewId="0">
      <selection activeCell="B27" sqref="B27"/>
    </sheetView>
  </sheetViews>
  <sheetFormatPr defaultColWidth="8.77734375" defaultRowHeight="13.2"/>
  <cols>
    <col min="2" max="13" width="10.44140625" customWidth="1"/>
  </cols>
  <sheetData>
    <row r="1" spans="1:27">
      <c r="A1" s="1" t="s">
        <v>66</v>
      </c>
      <c r="B1">
        <v>30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3.9944031231910468</v>
      </c>
      <c r="C5">
        <f t="shared" ref="C5:M5" si="0">C6+C7</f>
        <v>5.1484369912203016</v>
      </c>
      <c r="D5">
        <f t="shared" si="0"/>
        <v>6.9732642442918902</v>
      </c>
      <c r="E5">
        <f t="shared" si="0"/>
        <v>8.4344063463431915</v>
      </c>
      <c r="F5">
        <f t="shared" si="0"/>
        <v>9.9400228436754716</v>
      </c>
      <c r="G5">
        <f t="shared" si="0"/>
        <v>10.027258383827853</v>
      </c>
      <c r="H5">
        <f t="shared" si="0"/>
        <v>11.39636839172185</v>
      </c>
      <c r="I5">
        <f t="shared" si="0"/>
        <v>10.060428736758242</v>
      </c>
      <c r="J5">
        <f t="shared" si="0"/>
        <v>8.2822413442938227</v>
      </c>
      <c r="K5">
        <f t="shared" si="0"/>
        <v>6.2936715289095471</v>
      </c>
      <c r="L5">
        <f t="shared" si="0"/>
        <v>4.4699871381686851</v>
      </c>
      <c r="M5">
        <f t="shared" si="0"/>
        <v>3.8592372859783115</v>
      </c>
      <c r="N5">
        <f>SUM(B5:M5)</f>
        <v>88.879726358380211</v>
      </c>
    </row>
    <row r="6" spans="1:27" ht="15.6">
      <c r="A6" s="1" t="s">
        <v>41</v>
      </c>
      <c r="B6">
        <f>B4*B8*B9*B10*B11</f>
        <v>1.8604629761142613</v>
      </c>
      <c r="C6">
        <f t="shared" ref="C6:M6" si="1">C4*C8*C9*C10*C11</f>
        <v>3.0144968441435154</v>
      </c>
      <c r="D6">
        <f t="shared" si="1"/>
        <v>4.8393240972151048</v>
      </c>
      <c r="E6">
        <f t="shared" si="1"/>
        <v>6.3004661992664062</v>
      </c>
      <c r="F6">
        <f t="shared" si="1"/>
        <v>7.8060826965986863</v>
      </c>
      <c r="G6">
        <f t="shared" si="1"/>
        <v>7.8933182367510675</v>
      </c>
      <c r="H6">
        <f t="shared" si="1"/>
        <v>9.2624282446450632</v>
      </c>
      <c r="I6">
        <f t="shared" si="1"/>
        <v>7.9264885896814556</v>
      </c>
      <c r="J6">
        <f t="shared" si="1"/>
        <v>6.1483011972170365</v>
      </c>
      <c r="K6">
        <f t="shared" si="1"/>
        <v>4.1597313818327617</v>
      </c>
      <c r="L6">
        <f t="shared" si="1"/>
        <v>2.3360469910918993</v>
      </c>
      <c r="M6">
        <f t="shared" si="1"/>
        <v>1.7252971389015255</v>
      </c>
    </row>
    <row r="7" spans="1:27" ht="15.6">
      <c r="A7" s="1" t="s">
        <v>40</v>
      </c>
      <c r="B7">
        <f>0.001/5.614*B34*B21*B37/12*B38*B35*B36*B9</f>
        <v>2.1339401470767858</v>
      </c>
      <c r="C7">
        <f t="shared" ref="C7:M7" si="2">0.001/5.614*C34*C21*C37/12*C38*C35*C36*C9</f>
        <v>2.1339401470767863</v>
      </c>
      <c r="D7">
        <f t="shared" si="2"/>
        <v>2.1339401470767854</v>
      </c>
      <c r="E7">
        <f t="shared" si="2"/>
        <v>2.1339401470767858</v>
      </c>
      <c r="F7">
        <f t="shared" si="2"/>
        <v>2.1339401470767858</v>
      </c>
      <c r="G7">
        <f t="shared" si="2"/>
        <v>2.1339401470767858</v>
      </c>
      <c r="H7">
        <f t="shared" si="2"/>
        <v>2.1339401470767863</v>
      </c>
      <c r="I7">
        <f t="shared" si="2"/>
        <v>2.1339401470767863</v>
      </c>
      <c r="J7">
        <f t="shared" si="2"/>
        <v>2.1339401470767867</v>
      </c>
      <c r="K7">
        <f t="shared" si="2"/>
        <v>2.1339401470767858</v>
      </c>
      <c r="L7">
        <f t="shared" si="2"/>
        <v>2.1339401470767858</v>
      </c>
      <c r="M7">
        <f t="shared" si="2"/>
        <v>2.1339401470767858</v>
      </c>
    </row>
    <row r="8" spans="1:27" ht="15.6">
      <c r="A8" s="1" t="s">
        <v>39</v>
      </c>
      <c r="B8">
        <f>B12^2/4*PI()*B13</f>
        <v>113.09733552923255</v>
      </c>
      <c r="C8">
        <f t="shared" ref="C8:M8" si="3">C12^2/4*PI()*C13</f>
        <v>113.09733552923255</v>
      </c>
      <c r="D8">
        <f t="shared" si="3"/>
        <v>113.09733552923255</v>
      </c>
      <c r="E8">
        <f t="shared" si="3"/>
        <v>113.09733552923255</v>
      </c>
      <c r="F8">
        <f t="shared" si="3"/>
        <v>113.09733552923255</v>
      </c>
      <c r="G8">
        <f t="shared" si="3"/>
        <v>113.09733552923255</v>
      </c>
      <c r="H8">
        <f t="shared" si="3"/>
        <v>113.09733552923255</v>
      </c>
      <c r="I8">
        <f t="shared" si="3"/>
        <v>113.09733552923255</v>
      </c>
      <c r="J8">
        <f t="shared" si="3"/>
        <v>113.09733552923255</v>
      </c>
      <c r="K8">
        <f t="shared" si="3"/>
        <v>113.09733552923255</v>
      </c>
      <c r="L8">
        <f t="shared" si="3"/>
        <v>113.09733552923255</v>
      </c>
      <c r="M8">
        <f t="shared" si="3"/>
        <v>113.09733552923255</v>
      </c>
    </row>
    <row r="9" spans="1:27" ht="15.6">
      <c r="A9" s="1" t="s">
        <v>38</v>
      </c>
      <c r="B9">
        <f>B33*B27/(B34*B21)</f>
        <v>2.41708595670828E-2</v>
      </c>
      <c r="C9">
        <f t="shared" ref="C9:M9" si="4">C33*C27/(C34*C21)</f>
        <v>2.4074790967849563E-2</v>
      </c>
      <c r="D9">
        <f t="shared" si="4"/>
        <v>2.383792761712298E-2</v>
      </c>
      <c r="E9">
        <f t="shared" si="4"/>
        <v>2.3674877496622823E-2</v>
      </c>
      <c r="F9">
        <f t="shared" si="4"/>
        <v>2.3377913575881704E-2</v>
      </c>
      <c r="G9">
        <f t="shared" si="4"/>
        <v>2.3132394147454455E-2</v>
      </c>
      <c r="H9">
        <f t="shared" si="4"/>
        <v>2.2891978108506988E-2</v>
      </c>
      <c r="I9">
        <f t="shared" si="4"/>
        <v>2.2891978108506988E-2</v>
      </c>
      <c r="J9">
        <f t="shared" si="4"/>
        <v>2.3110329673830407E-2</v>
      </c>
      <c r="K9">
        <f t="shared" si="4"/>
        <v>2.3536885205016317E-2</v>
      </c>
      <c r="L9">
        <f t="shared" si="4"/>
        <v>2.3932111448087514E-2</v>
      </c>
      <c r="M9">
        <f t="shared" si="4"/>
        <v>2.4219181957260895E-2</v>
      </c>
    </row>
    <row r="10" spans="1:27" ht="15.6">
      <c r="A10" s="1" t="s">
        <v>37</v>
      </c>
      <c r="B10">
        <f>B20/B21+(B22-B25)/(B26-B27)</f>
        <v>2.5391152366260418E-2</v>
      </c>
      <c r="C10">
        <f t="shared" ref="C10:M10" si="5">C20/C21+(C22-C25)/(C26-C27)</f>
        <v>4.4255678839278653E-2</v>
      </c>
      <c r="D10">
        <f t="shared" si="5"/>
        <v>6.4808093765490377E-2</v>
      </c>
      <c r="E10">
        <f t="shared" si="5"/>
        <v>8.7788660076629374E-2</v>
      </c>
      <c r="F10">
        <f t="shared" si="5"/>
        <v>0.10659588381611572</v>
      </c>
      <c r="G10">
        <f t="shared" si="5"/>
        <v>0.11256218220996708</v>
      </c>
      <c r="H10">
        <f t="shared" si="5"/>
        <v>0.12916789151613536</v>
      </c>
      <c r="I10">
        <f t="shared" si="5"/>
        <v>0.11053773278597667</v>
      </c>
      <c r="J10">
        <f t="shared" si="5"/>
        <v>8.7761183024250636E-2</v>
      </c>
      <c r="K10">
        <f t="shared" si="5"/>
        <v>5.6419513008256594E-2</v>
      </c>
      <c r="L10">
        <f t="shared" si="5"/>
        <v>3.2199863666027916E-2</v>
      </c>
      <c r="M10">
        <f t="shared" si="5"/>
        <v>2.2741414176939177E-2</v>
      </c>
    </row>
    <row r="11" spans="1:27" ht="15.6">
      <c r="A11" s="1" t="s">
        <v>36</v>
      </c>
      <c r="B11">
        <f>1/(1+0.053*B27*B13)</f>
        <v>0.89345543890998436</v>
      </c>
      <c r="C11">
        <f t="shared" ref="C11:M11" si="6">1/(1+0.053*C27*C13)</f>
        <v>0.89345543890998436</v>
      </c>
      <c r="D11">
        <f t="shared" si="6"/>
        <v>0.89345543890998436</v>
      </c>
      <c r="E11">
        <f t="shared" si="6"/>
        <v>0.89345543890998436</v>
      </c>
      <c r="F11">
        <f t="shared" si="6"/>
        <v>0.89345543890998436</v>
      </c>
      <c r="G11">
        <f t="shared" si="6"/>
        <v>0.89345543890998436</v>
      </c>
      <c r="H11">
        <f t="shared" si="6"/>
        <v>0.89345543890998436</v>
      </c>
      <c r="I11">
        <f t="shared" si="6"/>
        <v>0.89345543890998436</v>
      </c>
      <c r="J11">
        <f t="shared" si="6"/>
        <v>0.89345543890998436</v>
      </c>
      <c r="K11">
        <f t="shared" si="6"/>
        <v>0.89345543890998436</v>
      </c>
      <c r="L11">
        <f t="shared" si="6"/>
        <v>0.89345543890998436</v>
      </c>
      <c r="M11">
        <f t="shared" si="6"/>
        <v>0.89345543890998436</v>
      </c>
    </row>
    <row r="12" spans="1:27">
      <c r="A12" s="1" t="s">
        <v>35</v>
      </c>
      <c r="B12" s="6">
        <v>8</v>
      </c>
      <c r="C12">
        <f>$B$12</f>
        <v>8</v>
      </c>
      <c r="D12">
        <f t="shared" ref="D12:M12" si="7">$B$12</f>
        <v>8</v>
      </c>
      <c r="E12">
        <f t="shared" si="7"/>
        <v>8</v>
      </c>
      <c r="F12">
        <f t="shared" si="7"/>
        <v>8</v>
      </c>
      <c r="G12">
        <f t="shared" si="7"/>
        <v>8</v>
      </c>
      <c r="H12">
        <f t="shared" si="7"/>
        <v>8</v>
      </c>
      <c r="I12">
        <f t="shared" si="7"/>
        <v>8</v>
      </c>
      <c r="J12">
        <f t="shared" si="7"/>
        <v>8</v>
      </c>
      <c r="K12">
        <f t="shared" si="7"/>
        <v>8</v>
      </c>
      <c r="L12">
        <f t="shared" si="7"/>
        <v>8</v>
      </c>
      <c r="M12">
        <f t="shared" si="7"/>
        <v>8</v>
      </c>
    </row>
    <row r="13" spans="1:27" ht="15.6">
      <c r="A13" s="1" t="s">
        <v>34</v>
      </c>
      <c r="B13">
        <f>B14-B15+B17</f>
        <v>2.25</v>
      </c>
      <c r="C13">
        <f t="shared" ref="C13:M13" si="8">C14-C15+C17</f>
        <v>2.25</v>
      </c>
      <c r="D13">
        <f t="shared" si="8"/>
        <v>2.25</v>
      </c>
      <c r="E13">
        <f t="shared" si="8"/>
        <v>2.25</v>
      </c>
      <c r="F13">
        <f t="shared" si="8"/>
        <v>2.25</v>
      </c>
      <c r="G13">
        <f t="shared" si="8"/>
        <v>2.25</v>
      </c>
      <c r="H13">
        <f t="shared" si="8"/>
        <v>2.25</v>
      </c>
      <c r="I13">
        <f t="shared" si="8"/>
        <v>2.25</v>
      </c>
      <c r="J13">
        <f t="shared" si="8"/>
        <v>2.25</v>
      </c>
      <c r="K13">
        <f t="shared" si="8"/>
        <v>2.25</v>
      </c>
      <c r="L13">
        <f t="shared" si="8"/>
        <v>2.25</v>
      </c>
      <c r="M13">
        <f t="shared" si="8"/>
        <v>2.25</v>
      </c>
    </row>
    <row r="14" spans="1:27" ht="15.6">
      <c r="A14" s="1" t="s">
        <v>33</v>
      </c>
      <c r="B14" s="6">
        <v>11</v>
      </c>
      <c r="C14">
        <f>$B$14</f>
        <v>11</v>
      </c>
      <c r="D14">
        <f t="shared" ref="D14:M14" si="9">$B$14</f>
        <v>11</v>
      </c>
      <c r="E14">
        <f t="shared" si="9"/>
        <v>11</v>
      </c>
      <c r="F14">
        <f t="shared" si="9"/>
        <v>11</v>
      </c>
      <c r="G14">
        <f t="shared" si="9"/>
        <v>11</v>
      </c>
      <c r="H14">
        <f t="shared" si="9"/>
        <v>11</v>
      </c>
      <c r="I14">
        <f t="shared" si="9"/>
        <v>11</v>
      </c>
      <c r="J14">
        <f t="shared" si="9"/>
        <v>11</v>
      </c>
      <c r="K14">
        <f t="shared" si="9"/>
        <v>11</v>
      </c>
      <c r="L14">
        <f t="shared" si="9"/>
        <v>11</v>
      </c>
      <c r="M14">
        <f t="shared" si="9"/>
        <v>11</v>
      </c>
    </row>
    <row r="15" spans="1:27" ht="15.6">
      <c r="A15" s="1" t="s">
        <v>32</v>
      </c>
      <c r="B15">
        <f>B14-2</f>
        <v>9</v>
      </c>
      <c r="C15">
        <f>$B$15</f>
        <v>9</v>
      </c>
      <c r="D15">
        <f t="shared" ref="D15:M15" si="10">$B$15</f>
        <v>9</v>
      </c>
      <c r="E15">
        <f t="shared" si="10"/>
        <v>9</v>
      </c>
      <c r="F15">
        <f t="shared" si="10"/>
        <v>9</v>
      </c>
      <c r="G15">
        <f t="shared" si="10"/>
        <v>9</v>
      </c>
      <c r="H15">
        <f t="shared" si="10"/>
        <v>9</v>
      </c>
      <c r="I15">
        <f t="shared" si="10"/>
        <v>9</v>
      </c>
      <c r="J15">
        <f t="shared" si="10"/>
        <v>9</v>
      </c>
      <c r="K15">
        <f t="shared" si="10"/>
        <v>9</v>
      </c>
      <c r="L15">
        <f t="shared" si="10"/>
        <v>9</v>
      </c>
      <c r="M15">
        <f t="shared" si="10"/>
        <v>9</v>
      </c>
    </row>
    <row r="16" spans="1:27" ht="15.6">
      <c r="A16" s="1" t="s">
        <v>31</v>
      </c>
      <c r="B16">
        <f>B17*0.33</f>
        <v>8.2500000000000004E-2</v>
      </c>
      <c r="C16">
        <f t="shared" ref="C16:M16" si="11">C17*0.33</f>
        <v>8.2500000000000004E-2</v>
      </c>
      <c r="D16">
        <f t="shared" si="11"/>
        <v>8.2500000000000004E-2</v>
      </c>
      <c r="E16">
        <f t="shared" si="11"/>
        <v>8.2500000000000004E-2</v>
      </c>
      <c r="F16">
        <f t="shared" si="11"/>
        <v>8.2500000000000004E-2</v>
      </c>
      <c r="G16">
        <f t="shared" si="11"/>
        <v>8.2500000000000004E-2</v>
      </c>
      <c r="H16">
        <f t="shared" si="11"/>
        <v>8.2500000000000004E-2</v>
      </c>
      <c r="I16">
        <f t="shared" si="11"/>
        <v>8.2500000000000004E-2</v>
      </c>
      <c r="J16">
        <f t="shared" si="11"/>
        <v>8.2500000000000004E-2</v>
      </c>
      <c r="K16">
        <f t="shared" si="11"/>
        <v>8.2500000000000004E-2</v>
      </c>
      <c r="L16">
        <f t="shared" si="11"/>
        <v>8.2500000000000004E-2</v>
      </c>
      <c r="M16">
        <f t="shared" si="11"/>
        <v>8.2500000000000004E-2</v>
      </c>
    </row>
    <row r="17" spans="1:13" ht="15.6">
      <c r="A17" s="1" t="s">
        <v>30</v>
      </c>
      <c r="B17">
        <f>B18*B19</f>
        <v>0.25</v>
      </c>
      <c r="C17">
        <f t="shared" ref="C17:M17" si="12">C18*C19</f>
        <v>0.25</v>
      </c>
      <c r="D17">
        <f t="shared" si="12"/>
        <v>0.25</v>
      </c>
      <c r="E17">
        <f t="shared" si="12"/>
        <v>0.25</v>
      </c>
      <c r="F17">
        <f t="shared" si="12"/>
        <v>0.25</v>
      </c>
      <c r="G17">
        <f t="shared" si="12"/>
        <v>0.25</v>
      </c>
      <c r="H17">
        <f t="shared" si="12"/>
        <v>0.25</v>
      </c>
      <c r="I17">
        <f t="shared" si="12"/>
        <v>0.25</v>
      </c>
      <c r="J17">
        <f t="shared" si="12"/>
        <v>0.25</v>
      </c>
      <c r="K17">
        <f t="shared" si="12"/>
        <v>0.25</v>
      </c>
      <c r="L17">
        <f t="shared" si="12"/>
        <v>0.25</v>
      </c>
      <c r="M17">
        <f t="shared" si="12"/>
        <v>0.25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4</v>
      </c>
      <c r="C19">
        <f t="shared" ref="C19:M19" si="14">C12/2</f>
        <v>4</v>
      </c>
      <c r="D19">
        <f t="shared" si="14"/>
        <v>4</v>
      </c>
      <c r="E19">
        <f t="shared" si="14"/>
        <v>4</v>
      </c>
      <c r="F19">
        <f t="shared" si="14"/>
        <v>4</v>
      </c>
      <c r="G19">
        <f t="shared" si="14"/>
        <v>4</v>
      </c>
      <c r="H19">
        <f t="shared" si="14"/>
        <v>4</v>
      </c>
      <c r="I19">
        <f t="shared" si="14"/>
        <v>4</v>
      </c>
      <c r="J19">
        <f t="shared" si="14"/>
        <v>4</v>
      </c>
      <c r="K19">
        <f t="shared" si="14"/>
        <v>4</v>
      </c>
      <c r="L19">
        <f t="shared" si="14"/>
        <v>4</v>
      </c>
      <c r="M19">
        <f t="shared" si="14"/>
        <v>4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1.3999999999999998E-3</v>
      </c>
      <c r="D22">
        <f t="shared" si="17"/>
        <v>1.3999999999999998E-3</v>
      </c>
      <c r="E22">
        <f t="shared" si="17"/>
        <v>3.3999999999999998E-3</v>
      </c>
      <c r="F22">
        <f t="shared" si="17"/>
        <v>3.3999999999999998E-3</v>
      </c>
      <c r="G22">
        <f t="shared" si="17"/>
        <v>4.4999999999999997E-3</v>
      </c>
      <c r="H22">
        <f t="shared" si="17"/>
        <v>7.5000000000000006E-3</v>
      </c>
      <c r="I22">
        <f t="shared" si="17"/>
        <v>7.5000000000000006E-3</v>
      </c>
      <c r="J22">
        <f t="shared" si="17"/>
        <v>4.4999999999999997E-3</v>
      </c>
      <c r="K22">
        <f t="shared" si="17"/>
        <v>3.3999999999999998E-3</v>
      </c>
      <c r="L22">
        <f t="shared" si="17"/>
        <v>1.3999999999999998E-3</v>
      </c>
      <c r="M22">
        <f t="shared" si="17"/>
        <v>0</v>
      </c>
    </row>
    <row r="23" spans="1:13" ht="15.6">
      <c r="A23" s="3" t="s">
        <v>53</v>
      </c>
      <c r="B23" s="6">
        <v>3.0999999999999999E-3</v>
      </c>
      <c r="C23" s="6">
        <v>4.4999999999999997E-3</v>
      </c>
      <c r="D23" s="6">
        <v>4.4999999999999997E-3</v>
      </c>
      <c r="E23" s="6">
        <v>6.4999999999999997E-3</v>
      </c>
      <c r="F23" s="6">
        <v>6.4999999999999997E-3</v>
      </c>
      <c r="G23" s="6">
        <v>8.9999999999999993E-3</v>
      </c>
      <c r="H23" s="6">
        <v>1.2E-2</v>
      </c>
      <c r="I23" s="6">
        <v>1.2E-2</v>
      </c>
      <c r="J23" s="6">
        <v>8.9999999999999993E-3</v>
      </c>
      <c r="K23" s="6">
        <v>6.4999999999999997E-3</v>
      </c>
      <c r="L23" s="6">
        <v>4.4999999999999997E-3</v>
      </c>
      <c r="M23" s="6">
        <v>3.0999999999999999E-3</v>
      </c>
    </row>
    <row r="24" spans="1:13" ht="15.6">
      <c r="A24" s="3" t="s">
        <v>54</v>
      </c>
      <c r="B24" s="6">
        <v>3.0999999999999999E-3</v>
      </c>
      <c r="C24" s="6">
        <v>3.0999999999999999E-3</v>
      </c>
      <c r="D24" s="6">
        <v>3.0999999999999999E-3</v>
      </c>
      <c r="E24" s="6">
        <v>3.0999999999999999E-3</v>
      </c>
      <c r="F24" s="6">
        <v>3.0999999999999999E-3</v>
      </c>
      <c r="G24" s="6">
        <v>4.4999999999999997E-3</v>
      </c>
      <c r="H24" s="6">
        <v>4.4999999999999997E-3</v>
      </c>
      <c r="I24" s="6">
        <v>4.4999999999999997E-3</v>
      </c>
      <c r="J24" s="6">
        <v>4.4999999999999997E-3</v>
      </c>
      <c r="K24" s="6">
        <v>3.0999999999999999E-3</v>
      </c>
      <c r="L24" s="6">
        <v>3.0999999999999999E-3</v>
      </c>
      <c r="M24" s="6">
        <v>3.0999999999999999E-3</v>
      </c>
    </row>
    <row r="25" spans="1:13" ht="15.6">
      <c r="A25" s="3" t="s">
        <v>24</v>
      </c>
      <c r="B25">
        <v>0.1</v>
      </c>
      <c r="C25">
        <v>0.1</v>
      </c>
      <c r="D25">
        <v>0.1</v>
      </c>
      <c r="E25">
        <v>0.1</v>
      </c>
      <c r="F25">
        <v>0.1</v>
      </c>
      <c r="G25">
        <v>0.1</v>
      </c>
      <c r="H25">
        <v>0.1</v>
      </c>
      <c r="I25">
        <v>0.1</v>
      </c>
      <c r="J25">
        <v>0.1</v>
      </c>
      <c r="K25">
        <v>0.1</v>
      </c>
      <c r="L25">
        <v>0.1</v>
      </c>
      <c r="M25">
        <v>0.1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130</v>
      </c>
      <c r="C33">
        <f>$B$33</f>
        <v>130</v>
      </c>
      <c r="D33">
        <f t="shared" ref="D33:M33" si="21">$B$33</f>
        <v>130</v>
      </c>
      <c r="E33">
        <f t="shared" si="21"/>
        <v>130</v>
      </c>
      <c r="F33">
        <f t="shared" si="21"/>
        <v>130</v>
      </c>
      <c r="G33">
        <f t="shared" si="21"/>
        <v>130</v>
      </c>
      <c r="H33">
        <f t="shared" si="21"/>
        <v>130</v>
      </c>
      <c r="I33">
        <f t="shared" si="21"/>
        <v>130</v>
      </c>
      <c r="J33">
        <f t="shared" si="21"/>
        <v>130</v>
      </c>
      <c r="K33">
        <f t="shared" si="21"/>
        <v>130</v>
      </c>
      <c r="L33">
        <f t="shared" si="21"/>
        <v>130</v>
      </c>
      <c r="M33">
        <f t="shared" si="21"/>
        <v>130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0.22222222222222221</v>
      </c>
      <c r="C35">
        <f t="shared" ref="C35:M35" si="22">(180+C37)/(6*C37)/12</f>
        <v>0.22222222222222221</v>
      </c>
      <c r="D35">
        <f t="shared" si="22"/>
        <v>0.22222222222222221</v>
      </c>
      <c r="E35">
        <f t="shared" si="22"/>
        <v>0.22222222222222221</v>
      </c>
      <c r="F35">
        <f t="shared" si="22"/>
        <v>0.22222222222222221</v>
      </c>
      <c r="G35">
        <f t="shared" si="22"/>
        <v>0.22222222222222221</v>
      </c>
      <c r="H35">
        <f t="shared" si="22"/>
        <v>0.22222222222222221</v>
      </c>
      <c r="I35">
        <f t="shared" si="22"/>
        <v>0.22222222222222221</v>
      </c>
      <c r="J35">
        <f t="shared" si="22"/>
        <v>0.22222222222222221</v>
      </c>
      <c r="K35">
        <f t="shared" si="22"/>
        <v>0.22222222222222221</v>
      </c>
      <c r="L35">
        <f t="shared" si="22"/>
        <v>0.22222222222222221</v>
      </c>
      <c r="M35">
        <f t="shared" si="22"/>
        <v>0.22222222222222221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12</v>
      </c>
      <c r="C37" s="6">
        <v>12</v>
      </c>
      <c r="D37" s="6">
        <v>12</v>
      </c>
      <c r="E37" s="6">
        <v>12</v>
      </c>
      <c r="F37" s="6">
        <v>12</v>
      </c>
      <c r="G37" s="6">
        <v>12</v>
      </c>
      <c r="H37" s="6">
        <v>12</v>
      </c>
      <c r="I37" s="6">
        <v>12</v>
      </c>
      <c r="J37" s="6">
        <v>12</v>
      </c>
      <c r="K37" s="6">
        <v>12</v>
      </c>
      <c r="L37" s="6">
        <v>12</v>
      </c>
      <c r="M37" s="6">
        <v>12</v>
      </c>
    </row>
    <row r="38" spans="1:13" ht="15.6">
      <c r="A38" s="1" t="s">
        <v>13</v>
      </c>
      <c r="B38">
        <f>PI()*B12^2/4*B39</f>
        <v>552.92030703180353</v>
      </c>
      <c r="C38">
        <f t="shared" ref="C38:M38" si="23">PI()*C12^2/4*C39</f>
        <v>552.92030703180353</v>
      </c>
      <c r="D38">
        <f t="shared" si="23"/>
        <v>552.92030703180353</v>
      </c>
      <c r="E38">
        <f t="shared" si="23"/>
        <v>552.92030703180353</v>
      </c>
      <c r="F38">
        <f t="shared" si="23"/>
        <v>552.92030703180353</v>
      </c>
      <c r="G38">
        <f t="shared" si="23"/>
        <v>552.92030703180353</v>
      </c>
      <c r="H38">
        <f t="shared" si="23"/>
        <v>552.92030703180353</v>
      </c>
      <c r="I38">
        <f t="shared" si="23"/>
        <v>552.92030703180353</v>
      </c>
      <c r="J38">
        <f t="shared" si="23"/>
        <v>552.92030703180353</v>
      </c>
      <c r="K38">
        <f t="shared" si="23"/>
        <v>552.92030703180353</v>
      </c>
      <c r="L38">
        <f t="shared" si="23"/>
        <v>552.92030703180353</v>
      </c>
      <c r="M38">
        <f t="shared" si="23"/>
        <v>552.92030703180353</v>
      </c>
    </row>
    <row r="39" spans="1:13" ht="15.6">
      <c r="A39" s="1" t="s">
        <v>12</v>
      </c>
      <c r="B39">
        <f>B14</f>
        <v>11</v>
      </c>
      <c r="C39">
        <f t="shared" ref="C39:M39" si="24">C14</f>
        <v>11</v>
      </c>
      <c r="D39">
        <f t="shared" si="24"/>
        <v>11</v>
      </c>
      <c r="E39">
        <f t="shared" si="24"/>
        <v>11</v>
      </c>
      <c r="F39">
        <f t="shared" si="24"/>
        <v>11</v>
      </c>
      <c r="G39">
        <f t="shared" si="24"/>
        <v>11</v>
      </c>
      <c r="H39">
        <f t="shared" si="24"/>
        <v>11</v>
      </c>
      <c r="I39">
        <f t="shared" si="24"/>
        <v>11</v>
      </c>
      <c r="J39">
        <f t="shared" si="24"/>
        <v>11</v>
      </c>
      <c r="K39">
        <f t="shared" si="24"/>
        <v>11</v>
      </c>
      <c r="L39">
        <f t="shared" si="24"/>
        <v>11</v>
      </c>
      <c r="M39">
        <f t="shared" si="24"/>
        <v>11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5682-A109-BD45-8780-567C65C44C94}">
  <dimension ref="A1"/>
  <sheetViews>
    <sheetView workbookViewId="0"/>
  </sheetViews>
  <sheetFormatPr defaultColWidth="11.5546875" defaultRowHeight="13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A60"/>
  <sheetViews>
    <sheetView zoomScale="130" zoomScaleNormal="130" workbookViewId="0">
      <selection activeCell="B4" sqref="B4:M39"/>
    </sheetView>
  </sheetViews>
  <sheetFormatPr defaultColWidth="8.77734375" defaultRowHeight="13.2"/>
  <cols>
    <col min="2" max="13" width="10.44140625" customWidth="1"/>
  </cols>
  <sheetData>
    <row r="1" spans="1:27">
      <c r="A1" s="1" t="s">
        <v>61</v>
      </c>
      <c r="B1">
        <v>4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4.7257811828825655</v>
      </c>
      <c r="C5">
        <f t="shared" ref="C5:M5" si="0">C6+C7</f>
        <v>5.2512360041601989</v>
      </c>
      <c r="D5">
        <f t="shared" si="0"/>
        <v>6.1371561906541343</v>
      </c>
      <c r="E5">
        <f t="shared" si="0"/>
        <v>6.8141793874887933</v>
      </c>
      <c r="F5">
        <f t="shared" si="0"/>
        <v>7.5317453012991926</v>
      </c>
      <c r="G5">
        <f t="shared" si="0"/>
        <v>7.5601667769236061</v>
      </c>
      <c r="H5">
        <f t="shared" si="0"/>
        <v>8.2061131782485841</v>
      </c>
      <c r="I5">
        <f t="shared" si="0"/>
        <v>7.5736911922075292</v>
      </c>
      <c r="J5">
        <f t="shared" si="0"/>
        <v>6.7338731691973113</v>
      </c>
      <c r="K5">
        <f t="shared" si="0"/>
        <v>5.8072367503061315</v>
      </c>
      <c r="L5">
        <f t="shared" si="0"/>
        <v>4.944981685413631</v>
      </c>
      <c r="M5">
        <f t="shared" si="0"/>
        <v>4.6706475671081851</v>
      </c>
      <c r="N5">
        <f>SUM(B5:M5)</f>
        <v>75.956808385889872</v>
      </c>
    </row>
    <row r="6" spans="1:27" ht="15.6">
      <c r="A6" s="1" t="s">
        <v>41</v>
      </c>
      <c r="B6">
        <f>B4*B8*B9*B10*B11</f>
        <v>1.1308085849723515</v>
      </c>
      <c r="C6">
        <f t="shared" ref="C6:M6" si="1">C4*C8*C9*C10*C11</f>
        <v>1.6562634062499841</v>
      </c>
      <c r="D6">
        <f t="shared" si="1"/>
        <v>2.5421835927439203</v>
      </c>
      <c r="E6">
        <f t="shared" si="1"/>
        <v>3.2192067895785792</v>
      </c>
      <c r="F6">
        <f t="shared" si="1"/>
        <v>3.936772703388979</v>
      </c>
      <c r="G6">
        <f t="shared" si="1"/>
        <v>3.965194179013392</v>
      </c>
      <c r="H6">
        <f t="shared" si="1"/>
        <v>4.6111405803383692</v>
      </c>
      <c r="I6">
        <f t="shared" si="1"/>
        <v>3.9787185942973147</v>
      </c>
      <c r="J6">
        <f t="shared" si="1"/>
        <v>3.1389005712870963</v>
      </c>
      <c r="K6">
        <f t="shared" si="1"/>
        <v>2.2122641523959166</v>
      </c>
      <c r="L6">
        <f t="shared" si="1"/>
        <v>1.3500090875034165</v>
      </c>
      <c r="M6">
        <f t="shared" si="1"/>
        <v>1.0756749691979719</v>
      </c>
    </row>
    <row r="7" spans="1:27" ht="15.6">
      <c r="A7" s="1" t="s">
        <v>40</v>
      </c>
      <c r="B7">
        <f>0.001/5.614*B34*B21*B37/12*B38*B35*B36*B9</f>
        <v>3.5949725979102145</v>
      </c>
      <c r="C7">
        <f t="shared" ref="C7:M7" si="2">0.001/5.614*C34*C21*C37/12*C38*C35*C36*C9</f>
        <v>3.594972597910215</v>
      </c>
      <c r="D7">
        <f t="shared" si="2"/>
        <v>3.5949725979102141</v>
      </c>
      <c r="E7">
        <f t="shared" si="2"/>
        <v>3.5949725979102141</v>
      </c>
      <c r="F7">
        <f t="shared" si="2"/>
        <v>3.5949725979102141</v>
      </c>
      <c r="G7">
        <f t="shared" si="2"/>
        <v>3.5949725979102141</v>
      </c>
      <c r="H7">
        <f t="shared" si="2"/>
        <v>3.5949725979102145</v>
      </c>
      <c r="I7">
        <f t="shared" si="2"/>
        <v>3.5949725979102145</v>
      </c>
      <c r="J7">
        <f t="shared" si="2"/>
        <v>3.5949725979102154</v>
      </c>
      <c r="K7">
        <f t="shared" si="2"/>
        <v>3.5949725979102145</v>
      </c>
      <c r="L7">
        <f t="shared" si="2"/>
        <v>3.5949725979102145</v>
      </c>
      <c r="M7">
        <f t="shared" si="2"/>
        <v>3.5949725979102136</v>
      </c>
    </row>
    <row r="8" spans="1:27" ht="15.6">
      <c r="A8" s="1" t="s">
        <v>39</v>
      </c>
      <c r="B8">
        <f>B12^2/4*PI()*B13</f>
        <v>222.73401040099512</v>
      </c>
      <c r="C8">
        <f t="shared" ref="C8:M8" si="3">C12^2/4*PI()*C13</f>
        <v>222.73401040099512</v>
      </c>
      <c r="D8">
        <f t="shared" si="3"/>
        <v>222.73401040099512</v>
      </c>
      <c r="E8">
        <f t="shared" si="3"/>
        <v>222.73401040099512</v>
      </c>
      <c r="F8">
        <f t="shared" si="3"/>
        <v>222.73401040099512</v>
      </c>
      <c r="G8">
        <f t="shared" si="3"/>
        <v>222.73401040099512</v>
      </c>
      <c r="H8">
        <f t="shared" si="3"/>
        <v>222.73401040099512</v>
      </c>
      <c r="I8">
        <f t="shared" si="3"/>
        <v>222.73401040099512</v>
      </c>
      <c r="J8">
        <f t="shared" si="3"/>
        <v>222.73401040099512</v>
      </c>
      <c r="K8">
        <f t="shared" si="3"/>
        <v>222.73401040099512</v>
      </c>
      <c r="L8">
        <f t="shared" si="3"/>
        <v>222.73401040099512</v>
      </c>
      <c r="M8">
        <f t="shared" si="3"/>
        <v>222.73401040099512</v>
      </c>
    </row>
    <row r="9" spans="1:27" ht="15.6">
      <c r="A9" s="1" t="s">
        <v>38</v>
      </c>
      <c r="B9">
        <f>B33*B27/(B34*B21)</f>
        <v>5.5778906693268E-3</v>
      </c>
      <c r="C9">
        <f t="shared" ref="C9:M9" si="4">C33*C27/(C34*C21)</f>
        <v>5.5557209925806688E-3</v>
      </c>
      <c r="D9">
        <f t="shared" si="4"/>
        <v>5.5010602193360722E-3</v>
      </c>
      <c r="E9">
        <f t="shared" si="4"/>
        <v>5.463433268451421E-3</v>
      </c>
      <c r="F9">
        <f t="shared" si="4"/>
        <v>5.3949031328957772E-3</v>
      </c>
      <c r="G9">
        <f t="shared" si="4"/>
        <v>5.3382448032587206E-3</v>
      </c>
      <c r="H9">
        <f t="shared" si="4"/>
        <v>5.2827641788862276E-3</v>
      </c>
      <c r="I9">
        <f t="shared" si="4"/>
        <v>5.2827641788862276E-3</v>
      </c>
      <c r="J9">
        <f t="shared" si="4"/>
        <v>5.3331530016531709E-3</v>
      </c>
      <c r="K9">
        <f t="shared" si="4"/>
        <v>5.4315888934653037E-3</v>
      </c>
      <c r="L9">
        <f t="shared" si="4"/>
        <v>5.5227949495586575E-3</v>
      </c>
      <c r="M9">
        <f t="shared" si="4"/>
        <v>5.5890419901371289E-3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0.93063835974989095</v>
      </c>
      <c r="C11">
        <f t="shared" ref="C11:M11" si="6">1/(1+0.053*C27*C13)</f>
        <v>0.93063835974989095</v>
      </c>
      <c r="D11">
        <f t="shared" si="6"/>
        <v>0.93063835974989095</v>
      </c>
      <c r="E11">
        <f t="shared" si="6"/>
        <v>0.93063835974989095</v>
      </c>
      <c r="F11">
        <f t="shared" si="6"/>
        <v>0.93063835974989095</v>
      </c>
      <c r="G11">
        <f t="shared" si="6"/>
        <v>0.93063835974989095</v>
      </c>
      <c r="H11">
        <f t="shared" si="6"/>
        <v>0.93063835974989095</v>
      </c>
      <c r="I11">
        <f t="shared" si="6"/>
        <v>0.93063835974989095</v>
      </c>
      <c r="J11">
        <f t="shared" si="6"/>
        <v>0.93063835974989095</v>
      </c>
      <c r="K11">
        <f t="shared" si="6"/>
        <v>0.93063835974989095</v>
      </c>
      <c r="L11">
        <f t="shared" si="6"/>
        <v>0.93063835974989095</v>
      </c>
      <c r="M11">
        <f t="shared" si="6"/>
        <v>0.93063835974989095</v>
      </c>
    </row>
    <row r="12" spans="1:27">
      <c r="A12" s="1" t="s">
        <v>35</v>
      </c>
      <c r="B12" s="6">
        <v>11</v>
      </c>
      <c r="C12">
        <f>$B$12</f>
        <v>11</v>
      </c>
      <c r="D12">
        <f t="shared" ref="D12:M12" si="7">$B$12</f>
        <v>11</v>
      </c>
      <c r="E12">
        <f t="shared" si="7"/>
        <v>11</v>
      </c>
      <c r="F12">
        <f t="shared" si="7"/>
        <v>11</v>
      </c>
      <c r="G12">
        <f t="shared" si="7"/>
        <v>11</v>
      </c>
      <c r="H12">
        <f t="shared" si="7"/>
        <v>11</v>
      </c>
      <c r="I12">
        <f t="shared" si="7"/>
        <v>11</v>
      </c>
      <c r="J12">
        <f t="shared" si="7"/>
        <v>11</v>
      </c>
      <c r="K12">
        <f t="shared" si="7"/>
        <v>11</v>
      </c>
      <c r="L12">
        <f t="shared" si="7"/>
        <v>11</v>
      </c>
      <c r="M12">
        <f t="shared" si="7"/>
        <v>11</v>
      </c>
    </row>
    <row r="13" spans="1:27" ht="15.6">
      <c r="A13" s="1" t="s">
        <v>34</v>
      </c>
      <c r="B13">
        <f>B14-B15+B17</f>
        <v>2.34375</v>
      </c>
      <c r="C13">
        <f t="shared" ref="C13:M13" si="8">C14-C15+C17</f>
        <v>2.34375</v>
      </c>
      <c r="D13">
        <f t="shared" si="8"/>
        <v>2.34375</v>
      </c>
      <c r="E13">
        <f t="shared" si="8"/>
        <v>2.34375</v>
      </c>
      <c r="F13">
        <f t="shared" si="8"/>
        <v>2.34375</v>
      </c>
      <c r="G13">
        <f t="shared" si="8"/>
        <v>2.34375</v>
      </c>
      <c r="H13">
        <f t="shared" si="8"/>
        <v>2.34375</v>
      </c>
      <c r="I13">
        <f t="shared" si="8"/>
        <v>2.34375</v>
      </c>
      <c r="J13">
        <f t="shared" si="8"/>
        <v>2.34375</v>
      </c>
      <c r="K13">
        <f t="shared" si="8"/>
        <v>2.34375</v>
      </c>
      <c r="L13">
        <f t="shared" si="8"/>
        <v>2.34375</v>
      </c>
      <c r="M13">
        <f t="shared" si="8"/>
        <v>2.34375</v>
      </c>
    </row>
    <row r="14" spans="1:27" ht="15.6">
      <c r="A14" s="1" t="s">
        <v>33</v>
      </c>
      <c r="B14" s="6">
        <f>35</f>
        <v>35</v>
      </c>
      <c r="C14">
        <f>$B$14</f>
        <v>35</v>
      </c>
      <c r="D14">
        <f t="shared" ref="D14:M14" si="9">$B$14</f>
        <v>35</v>
      </c>
      <c r="E14">
        <f t="shared" si="9"/>
        <v>35</v>
      </c>
      <c r="F14">
        <f t="shared" si="9"/>
        <v>35</v>
      </c>
      <c r="G14">
        <f t="shared" si="9"/>
        <v>35</v>
      </c>
      <c r="H14">
        <f t="shared" si="9"/>
        <v>35</v>
      </c>
      <c r="I14">
        <f t="shared" si="9"/>
        <v>35</v>
      </c>
      <c r="J14">
        <f t="shared" si="9"/>
        <v>35</v>
      </c>
      <c r="K14">
        <f t="shared" si="9"/>
        <v>35</v>
      </c>
      <c r="L14">
        <f t="shared" si="9"/>
        <v>35</v>
      </c>
      <c r="M14">
        <f t="shared" si="9"/>
        <v>35</v>
      </c>
    </row>
    <row r="15" spans="1:27" ht="15.6">
      <c r="A15" s="1" t="s">
        <v>32</v>
      </c>
      <c r="B15">
        <f>B14-2</f>
        <v>33</v>
      </c>
      <c r="C15">
        <f>$B$15</f>
        <v>33</v>
      </c>
      <c r="D15">
        <f t="shared" ref="D15:M15" si="10">$B$15</f>
        <v>33</v>
      </c>
      <c r="E15">
        <f t="shared" si="10"/>
        <v>33</v>
      </c>
      <c r="F15">
        <f t="shared" si="10"/>
        <v>33</v>
      </c>
      <c r="G15">
        <f t="shared" si="10"/>
        <v>33</v>
      </c>
      <c r="H15">
        <f t="shared" si="10"/>
        <v>33</v>
      </c>
      <c r="I15">
        <f t="shared" si="10"/>
        <v>33</v>
      </c>
      <c r="J15">
        <f t="shared" si="10"/>
        <v>33</v>
      </c>
      <c r="K15">
        <f t="shared" si="10"/>
        <v>33</v>
      </c>
      <c r="L15">
        <f t="shared" si="10"/>
        <v>33</v>
      </c>
      <c r="M15">
        <f t="shared" si="10"/>
        <v>33</v>
      </c>
    </row>
    <row r="16" spans="1:27" ht="15.6">
      <c r="A16" s="1" t="s">
        <v>31</v>
      </c>
      <c r="B16">
        <f>B17*0.33</f>
        <v>0.11343750000000001</v>
      </c>
      <c r="C16">
        <f t="shared" ref="C16:M16" si="11">C17*0.33</f>
        <v>0.11343750000000001</v>
      </c>
      <c r="D16">
        <f t="shared" si="11"/>
        <v>0.11343750000000001</v>
      </c>
      <c r="E16">
        <f t="shared" si="11"/>
        <v>0.11343750000000001</v>
      </c>
      <c r="F16">
        <f t="shared" si="11"/>
        <v>0.11343750000000001</v>
      </c>
      <c r="G16">
        <f t="shared" si="11"/>
        <v>0.11343750000000001</v>
      </c>
      <c r="H16">
        <f t="shared" si="11"/>
        <v>0.11343750000000001</v>
      </c>
      <c r="I16">
        <f t="shared" si="11"/>
        <v>0.11343750000000001</v>
      </c>
      <c r="J16">
        <f t="shared" si="11"/>
        <v>0.11343750000000001</v>
      </c>
      <c r="K16">
        <f t="shared" si="11"/>
        <v>0.11343750000000001</v>
      </c>
      <c r="L16">
        <f t="shared" si="11"/>
        <v>0.11343750000000001</v>
      </c>
      <c r="M16">
        <f t="shared" si="11"/>
        <v>0.11343750000000001</v>
      </c>
    </row>
    <row r="17" spans="1:13" ht="15.6">
      <c r="A17" s="1" t="s">
        <v>30</v>
      </c>
      <c r="B17">
        <f>B18*B19</f>
        <v>0.34375</v>
      </c>
      <c r="C17">
        <f t="shared" ref="C17:M17" si="12">C18*C19</f>
        <v>0.34375</v>
      </c>
      <c r="D17">
        <f t="shared" si="12"/>
        <v>0.34375</v>
      </c>
      <c r="E17">
        <f t="shared" si="12"/>
        <v>0.34375</v>
      </c>
      <c r="F17">
        <f t="shared" si="12"/>
        <v>0.34375</v>
      </c>
      <c r="G17">
        <f t="shared" si="12"/>
        <v>0.34375</v>
      </c>
      <c r="H17">
        <f t="shared" si="12"/>
        <v>0.34375</v>
      </c>
      <c r="I17">
        <f t="shared" si="12"/>
        <v>0.34375</v>
      </c>
      <c r="J17">
        <f t="shared" si="12"/>
        <v>0.34375</v>
      </c>
      <c r="K17">
        <f t="shared" si="12"/>
        <v>0.34375</v>
      </c>
      <c r="L17">
        <f t="shared" si="12"/>
        <v>0.34375</v>
      </c>
      <c r="M17">
        <f t="shared" si="12"/>
        <v>0.34375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5.5</v>
      </c>
      <c r="C19">
        <f t="shared" ref="C19:M19" si="14">C12/2</f>
        <v>5.5</v>
      </c>
      <c r="D19">
        <f t="shared" si="14"/>
        <v>5.5</v>
      </c>
      <c r="E19">
        <f t="shared" si="14"/>
        <v>5.5</v>
      </c>
      <c r="F19">
        <f t="shared" si="14"/>
        <v>5.5</v>
      </c>
      <c r="G19">
        <f t="shared" si="14"/>
        <v>5.5</v>
      </c>
      <c r="H19">
        <f t="shared" si="14"/>
        <v>5.5</v>
      </c>
      <c r="I19">
        <f t="shared" si="14"/>
        <v>5.5</v>
      </c>
      <c r="J19">
        <f t="shared" si="14"/>
        <v>5.5</v>
      </c>
      <c r="K19">
        <f t="shared" si="14"/>
        <v>5.5</v>
      </c>
      <c r="L19">
        <f t="shared" si="14"/>
        <v>5.5</v>
      </c>
      <c r="M19">
        <f t="shared" si="14"/>
        <v>5.5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0.6</v>
      </c>
      <c r="C23" s="6">
        <v>0.6</v>
      </c>
      <c r="D23" s="6">
        <v>0.6</v>
      </c>
      <c r="E23" s="6">
        <v>0.6</v>
      </c>
      <c r="F23" s="6">
        <v>0.6</v>
      </c>
      <c r="G23" s="6">
        <v>0.6</v>
      </c>
      <c r="H23" s="6">
        <v>0.6</v>
      </c>
      <c r="I23" s="6">
        <v>0.6</v>
      </c>
      <c r="J23" s="6">
        <v>0.6</v>
      </c>
      <c r="K23" s="6">
        <v>0.6</v>
      </c>
      <c r="L23" s="6">
        <v>0.6</v>
      </c>
      <c r="M23" s="6">
        <v>0.6</v>
      </c>
    </row>
    <row r="24" spans="1:13" ht="15.6">
      <c r="A24" s="3" t="s">
        <v>54</v>
      </c>
      <c r="B24" s="6">
        <v>0.6</v>
      </c>
      <c r="C24" s="6">
        <v>0.6</v>
      </c>
      <c r="D24" s="6">
        <v>0.6</v>
      </c>
      <c r="E24" s="6">
        <v>0.6</v>
      </c>
      <c r="F24" s="6">
        <v>0.6</v>
      </c>
      <c r="G24" s="6">
        <v>0.6</v>
      </c>
      <c r="H24" s="6">
        <v>0.6</v>
      </c>
      <c r="I24" s="6">
        <v>0.6</v>
      </c>
      <c r="J24" s="6">
        <v>0.6</v>
      </c>
      <c r="K24" s="6">
        <v>0.6</v>
      </c>
      <c r="L24" s="6">
        <v>0.6</v>
      </c>
      <c r="M24" s="6">
        <v>0.6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0.6</v>
      </c>
      <c r="C27" s="6">
        <v>0.6</v>
      </c>
      <c r="D27" s="6">
        <v>0.6</v>
      </c>
      <c r="E27" s="6">
        <v>0.6</v>
      </c>
      <c r="F27" s="6">
        <v>0.6</v>
      </c>
      <c r="G27" s="6">
        <v>0.6</v>
      </c>
      <c r="H27" s="6">
        <v>0.6</v>
      </c>
      <c r="I27" s="6">
        <v>0.6</v>
      </c>
      <c r="J27" s="6">
        <v>0.6</v>
      </c>
      <c r="K27" s="6">
        <v>0.6</v>
      </c>
      <c r="L27" s="6">
        <v>0.6</v>
      </c>
      <c r="M27" s="6">
        <v>0.6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3326.1612219881936</v>
      </c>
      <c r="C38">
        <f t="shared" ref="C38:M38" si="24">PI()*C12^2/4*C39</f>
        <v>3326.1612219881936</v>
      </c>
      <c r="D38">
        <f t="shared" si="24"/>
        <v>3326.1612219881936</v>
      </c>
      <c r="E38">
        <f t="shared" si="24"/>
        <v>3326.1612219881936</v>
      </c>
      <c r="F38">
        <f t="shared" si="24"/>
        <v>3326.1612219881936</v>
      </c>
      <c r="G38">
        <f t="shared" si="24"/>
        <v>3326.1612219881936</v>
      </c>
      <c r="H38">
        <f t="shared" si="24"/>
        <v>3326.1612219881936</v>
      </c>
      <c r="I38">
        <f t="shared" si="24"/>
        <v>3326.1612219881936</v>
      </c>
      <c r="J38">
        <f t="shared" si="24"/>
        <v>3326.1612219881936</v>
      </c>
      <c r="K38">
        <f t="shared" si="24"/>
        <v>3326.1612219881936</v>
      </c>
      <c r="L38">
        <f t="shared" si="24"/>
        <v>3326.1612219881936</v>
      </c>
      <c r="M38">
        <f t="shared" si="24"/>
        <v>3326.1612219881936</v>
      </c>
    </row>
    <row r="39" spans="1:13" ht="15.6">
      <c r="A39" s="1" t="s">
        <v>12</v>
      </c>
      <c r="B39">
        <f>B14</f>
        <v>35</v>
      </c>
      <c r="C39">
        <f t="shared" ref="C39:M39" si="25">C14</f>
        <v>35</v>
      </c>
      <c r="D39">
        <f t="shared" si="25"/>
        <v>35</v>
      </c>
      <c r="E39">
        <f t="shared" si="25"/>
        <v>35</v>
      </c>
      <c r="F39">
        <f t="shared" si="25"/>
        <v>35</v>
      </c>
      <c r="G39">
        <f t="shared" si="25"/>
        <v>35</v>
      </c>
      <c r="H39">
        <f t="shared" si="25"/>
        <v>35</v>
      </c>
      <c r="I39">
        <f t="shared" si="25"/>
        <v>35</v>
      </c>
      <c r="J39">
        <f t="shared" si="25"/>
        <v>35</v>
      </c>
      <c r="K39">
        <f t="shared" si="25"/>
        <v>35</v>
      </c>
      <c r="L39">
        <f t="shared" si="25"/>
        <v>35</v>
      </c>
      <c r="M39">
        <f t="shared" si="25"/>
        <v>35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61</v>
      </c>
      <c r="B1">
        <v>7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3.8939971428122315</v>
      </c>
      <c r="C5">
        <f t="shared" ref="C5:M5" si="0">C6+C7</f>
        <v>4.3228638151925862</v>
      </c>
      <c r="D5">
        <f t="shared" si="0"/>
        <v>5.0459357654173775</v>
      </c>
      <c r="E5">
        <f t="shared" si="0"/>
        <v>5.5985097904207137</v>
      </c>
      <c r="F5">
        <f t="shared" si="0"/>
        <v>6.1841740439547666</v>
      </c>
      <c r="G5">
        <f t="shared" si="0"/>
        <v>6.2073711356581871</v>
      </c>
      <c r="H5">
        <f t="shared" si="0"/>
        <v>6.73458084514135</v>
      </c>
      <c r="I5">
        <f t="shared" si="0"/>
        <v>6.2184095175396266</v>
      </c>
      <c r="J5">
        <f t="shared" si="0"/>
        <v>5.5329653150148612</v>
      </c>
      <c r="K5">
        <f t="shared" si="0"/>
        <v>4.7766615161268229</v>
      </c>
      <c r="L5">
        <f t="shared" si="0"/>
        <v>4.0729046079222133</v>
      </c>
      <c r="M5">
        <f t="shared" si="0"/>
        <v>3.848998087943988</v>
      </c>
      <c r="N5">
        <f>SUM(B5:M5)</f>
        <v>62.437371583144724</v>
      </c>
    </row>
    <row r="6" spans="1:27" ht="15.6">
      <c r="A6" s="1" t="s">
        <v>41</v>
      </c>
      <c r="B6">
        <f>B4*B8*B9*B10*B11</f>
        <v>0.92294540900213706</v>
      </c>
      <c r="C6">
        <f t="shared" ref="C6:M6" si="1">C4*C8*C9*C10*C11</f>
        <v>1.3518120813824912</v>
      </c>
      <c r="D6">
        <f t="shared" si="1"/>
        <v>2.0748840316072834</v>
      </c>
      <c r="E6">
        <f t="shared" si="1"/>
        <v>2.6274580566106183</v>
      </c>
      <c r="F6">
        <f t="shared" si="1"/>
        <v>3.213122310144672</v>
      </c>
      <c r="G6">
        <f t="shared" si="1"/>
        <v>3.2363194018480921</v>
      </c>
      <c r="H6">
        <f t="shared" si="1"/>
        <v>3.763529111331255</v>
      </c>
      <c r="I6">
        <f t="shared" si="1"/>
        <v>3.2473577837295311</v>
      </c>
      <c r="J6">
        <f t="shared" si="1"/>
        <v>2.5619135812047658</v>
      </c>
      <c r="K6">
        <f t="shared" si="1"/>
        <v>1.8056097823167281</v>
      </c>
      <c r="L6">
        <f t="shared" si="1"/>
        <v>1.1018528741121176</v>
      </c>
      <c r="M6">
        <f t="shared" si="1"/>
        <v>0.87794635413389377</v>
      </c>
    </row>
    <row r="7" spans="1:27" ht="15.6">
      <c r="A7" s="1" t="s">
        <v>40</v>
      </c>
      <c r="B7">
        <f>0.001/5.614*B34*B21*B37/12*B38*B35*B36*B9</f>
        <v>2.9710517338100946</v>
      </c>
      <c r="C7">
        <f t="shared" ref="C7:M7" si="2">0.001/5.614*C34*C21*C37/12*C38*C35*C36*C9</f>
        <v>2.971051733810095</v>
      </c>
      <c r="D7">
        <f t="shared" si="2"/>
        <v>2.9710517338100941</v>
      </c>
      <c r="E7">
        <f t="shared" si="2"/>
        <v>2.971051733810095</v>
      </c>
      <c r="F7">
        <f t="shared" si="2"/>
        <v>2.9710517338100946</v>
      </c>
      <c r="G7">
        <f t="shared" si="2"/>
        <v>2.9710517338100955</v>
      </c>
      <c r="H7">
        <f t="shared" si="2"/>
        <v>2.971051733810095</v>
      </c>
      <c r="I7">
        <f t="shared" si="2"/>
        <v>2.971051733810095</v>
      </c>
      <c r="J7">
        <f t="shared" si="2"/>
        <v>2.9710517338100959</v>
      </c>
      <c r="K7">
        <f t="shared" si="2"/>
        <v>2.9710517338100946</v>
      </c>
      <c r="L7">
        <f t="shared" si="2"/>
        <v>2.9710517338100955</v>
      </c>
      <c r="M7">
        <f t="shared" si="2"/>
        <v>2.9710517338100941</v>
      </c>
    </row>
    <row r="8" spans="1:27" ht="15.6">
      <c r="A8" s="1" t="s">
        <v>39</v>
      </c>
      <c r="B8">
        <f>B12^2/4*PI()*B13</f>
        <v>181.62332528565992</v>
      </c>
      <c r="C8">
        <f t="shared" ref="C8:M8" si="3">C12^2/4*PI()*C13</f>
        <v>181.62332528565992</v>
      </c>
      <c r="D8">
        <f t="shared" si="3"/>
        <v>181.62332528565992</v>
      </c>
      <c r="E8">
        <f t="shared" si="3"/>
        <v>181.62332528565992</v>
      </c>
      <c r="F8">
        <f t="shared" si="3"/>
        <v>181.62332528565992</v>
      </c>
      <c r="G8">
        <f t="shared" si="3"/>
        <v>181.62332528565992</v>
      </c>
      <c r="H8">
        <f t="shared" si="3"/>
        <v>181.62332528565992</v>
      </c>
      <c r="I8">
        <f t="shared" si="3"/>
        <v>181.62332528565992</v>
      </c>
      <c r="J8">
        <f t="shared" si="3"/>
        <v>181.62332528565992</v>
      </c>
      <c r="K8">
        <f t="shared" si="3"/>
        <v>181.62332528565992</v>
      </c>
      <c r="L8">
        <f t="shared" si="3"/>
        <v>181.62332528565992</v>
      </c>
      <c r="M8">
        <f t="shared" si="3"/>
        <v>181.62332528565992</v>
      </c>
    </row>
    <row r="9" spans="1:27" ht="15.6">
      <c r="A9" s="1" t="s">
        <v>38</v>
      </c>
      <c r="B9">
        <f>B33*B27/(B34*B21)</f>
        <v>5.5778906693268E-3</v>
      </c>
      <c r="C9">
        <f t="shared" ref="C9:M9" si="4">C33*C27/(C34*C21)</f>
        <v>5.5557209925806688E-3</v>
      </c>
      <c r="D9">
        <f t="shared" si="4"/>
        <v>5.5010602193360722E-3</v>
      </c>
      <c r="E9">
        <f t="shared" si="4"/>
        <v>5.463433268451421E-3</v>
      </c>
      <c r="F9">
        <f t="shared" si="4"/>
        <v>5.3949031328957772E-3</v>
      </c>
      <c r="G9">
        <f t="shared" si="4"/>
        <v>5.3382448032587206E-3</v>
      </c>
      <c r="H9">
        <f t="shared" si="4"/>
        <v>5.2827641788862276E-3</v>
      </c>
      <c r="I9">
        <f t="shared" si="4"/>
        <v>5.2827641788862276E-3</v>
      </c>
      <c r="J9">
        <f t="shared" si="4"/>
        <v>5.3331530016531709E-3</v>
      </c>
      <c r="K9">
        <f t="shared" si="4"/>
        <v>5.4315888934653037E-3</v>
      </c>
      <c r="L9">
        <f t="shared" si="4"/>
        <v>5.5227949495586575E-3</v>
      </c>
      <c r="M9">
        <f t="shared" si="4"/>
        <v>5.5890419901371289E-3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0.9314998311656556</v>
      </c>
      <c r="C11">
        <f t="shared" ref="C11:M11" si="6">1/(1+0.053*C27*C13)</f>
        <v>0.9314998311656556</v>
      </c>
      <c r="D11">
        <f t="shared" si="6"/>
        <v>0.9314998311656556</v>
      </c>
      <c r="E11">
        <f t="shared" si="6"/>
        <v>0.9314998311656556</v>
      </c>
      <c r="F11">
        <f t="shared" si="6"/>
        <v>0.9314998311656556</v>
      </c>
      <c r="G11">
        <f t="shared" si="6"/>
        <v>0.9314998311656556</v>
      </c>
      <c r="H11">
        <f t="shared" si="6"/>
        <v>0.9314998311656556</v>
      </c>
      <c r="I11">
        <f t="shared" si="6"/>
        <v>0.9314998311656556</v>
      </c>
      <c r="J11">
        <f t="shared" si="6"/>
        <v>0.9314998311656556</v>
      </c>
      <c r="K11">
        <f t="shared" si="6"/>
        <v>0.9314998311656556</v>
      </c>
      <c r="L11">
        <f t="shared" si="6"/>
        <v>0.9314998311656556</v>
      </c>
      <c r="M11">
        <f t="shared" si="6"/>
        <v>0.9314998311656556</v>
      </c>
    </row>
    <row r="12" spans="1:27">
      <c r="A12" s="1" t="s">
        <v>35</v>
      </c>
      <c r="B12" s="6">
        <v>10</v>
      </c>
      <c r="C12">
        <f>$B$12</f>
        <v>10</v>
      </c>
      <c r="D12">
        <f t="shared" ref="D12:M12" si="7">$B$12</f>
        <v>10</v>
      </c>
      <c r="E12">
        <f t="shared" si="7"/>
        <v>10</v>
      </c>
      <c r="F12">
        <f t="shared" si="7"/>
        <v>10</v>
      </c>
      <c r="G12">
        <f t="shared" si="7"/>
        <v>10</v>
      </c>
      <c r="H12">
        <f t="shared" si="7"/>
        <v>10</v>
      </c>
      <c r="I12">
        <f t="shared" si="7"/>
        <v>10</v>
      </c>
      <c r="J12">
        <f t="shared" si="7"/>
        <v>10</v>
      </c>
      <c r="K12">
        <f t="shared" si="7"/>
        <v>10</v>
      </c>
      <c r="L12">
        <f t="shared" si="7"/>
        <v>10</v>
      </c>
      <c r="M12">
        <f t="shared" si="7"/>
        <v>10</v>
      </c>
    </row>
    <row r="13" spans="1:27" ht="15.6">
      <c r="A13" s="1" t="s">
        <v>34</v>
      </c>
      <c r="B13">
        <f>B14-B15+B17</f>
        <v>2.3125</v>
      </c>
      <c r="C13">
        <f t="shared" ref="C13:M13" si="8">C14-C15+C17</f>
        <v>2.3125</v>
      </c>
      <c r="D13">
        <f t="shared" si="8"/>
        <v>2.3125</v>
      </c>
      <c r="E13">
        <f t="shared" si="8"/>
        <v>2.3125</v>
      </c>
      <c r="F13">
        <f t="shared" si="8"/>
        <v>2.3125</v>
      </c>
      <c r="G13">
        <f t="shared" si="8"/>
        <v>2.3125</v>
      </c>
      <c r="H13">
        <f t="shared" si="8"/>
        <v>2.3125</v>
      </c>
      <c r="I13">
        <f t="shared" si="8"/>
        <v>2.3125</v>
      </c>
      <c r="J13">
        <f t="shared" si="8"/>
        <v>2.3125</v>
      </c>
      <c r="K13">
        <f t="shared" si="8"/>
        <v>2.3125</v>
      </c>
      <c r="L13">
        <f t="shared" si="8"/>
        <v>2.3125</v>
      </c>
      <c r="M13">
        <f t="shared" si="8"/>
        <v>2.3125</v>
      </c>
    </row>
    <row r="14" spans="1:27" ht="15.6">
      <c r="A14" s="1" t="s">
        <v>33</v>
      </c>
      <c r="B14" s="6">
        <f>35</f>
        <v>35</v>
      </c>
      <c r="C14">
        <f>$B$14</f>
        <v>35</v>
      </c>
      <c r="D14">
        <f t="shared" ref="D14:M14" si="9">$B$14</f>
        <v>35</v>
      </c>
      <c r="E14">
        <f t="shared" si="9"/>
        <v>35</v>
      </c>
      <c r="F14">
        <f t="shared" si="9"/>
        <v>35</v>
      </c>
      <c r="G14">
        <f t="shared" si="9"/>
        <v>35</v>
      </c>
      <c r="H14">
        <f t="shared" si="9"/>
        <v>35</v>
      </c>
      <c r="I14">
        <f t="shared" si="9"/>
        <v>35</v>
      </c>
      <c r="J14">
        <f t="shared" si="9"/>
        <v>35</v>
      </c>
      <c r="K14">
        <f t="shared" si="9"/>
        <v>35</v>
      </c>
      <c r="L14">
        <f t="shared" si="9"/>
        <v>35</v>
      </c>
      <c r="M14">
        <f t="shared" si="9"/>
        <v>35</v>
      </c>
    </row>
    <row r="15" spans="1:27" ht="15.6">
      <c r="A15" s="1" t="s">
        <v>32</v>
      </c>
      <c r="B15">
        <f>B14-2</f>
        <v>33</v>
      </c>
      <c r="C15">
        <f>$B$15</f>
        <v>33</v>
      </c>
      <c r="D15">
        <f t="shared" ref="D15:M15" si="10">$B$15</f>
        <v>33</v>
      </c>
      <c r="E15">
        <f t="shared" si="10"/>
        <v>33</v>
      </c>
      <c r="F15">
        <f t="shared" si="10"/>
        <v>33</v>
      </c>
      <c r="G15">
        <f t="shared" si="10"/>
        <v>33</v>
      </c>
      <c r="H15">
        <f t="shared" si="10"/>
        <v>33</v>
      </c>
      <c r="I15">
        <f t="shared" si="10"/>
        <v>33</v>
      </c>
      <c r="J15">
        <f t="shared" si="10"/>
        <v>33</v>
      </c>
      <c r="K15">
        <f t="shared" si="10"/>
        <v>33</v>
      </c>
      <c r="L15">
        <f t="shared" si="10"/>
        <v>33</v>
      </c>
      <c r="M15">
        <f t="shared" si="10"/>
        <v>33</v>
      </c>
    </row>
    <row r="16" spans="1:27" ht="15.6">
      <c r="A16" s="1" t="s">
        <v>31</v>
      </c>
      <c r="B16">
        <f>B17*0.33</f>
        <v>0.10312500000000001</v>
      </c>
      <c r="C16">
        <f t="shared" ref="C16:M16" si="11">C17*0.33</f>
        <v>0.10312500000000001</v>
      </c>
      <c r="D16">
        <f t="shared" si="11"/>
        <v>0.10312500000000001</v>
      </c>
      <c r="E16">
        <f t="shared" si="11"/>
        <v>0.10312500000000001</v>
      </c>
      <c r="F16">
        <f t="shared" si="11"/>
        <v>0.10312500000000001</v>
      </c>
      <c r="G16">
        <f t="shared" si="11"/>
        <v>0.10312500000000001</v>
      </c>
      <c r="H16">
        <f t="shared" si="11"/>
        <v>0.10312500000000001</v>
      </c>
      <c r="I16">
        <f t="shared" si="11"/>
        <v>0.10312500000000001</v>
      </c>
      <c r="J16">
        <f t="shared" si="11"/>
        <v>0.10312500000000001</v>
      </c>
      <c r="K16">
        <f t="shared" si="11"/>
        <v>0.10312500000000001</v>
      </c>
      <c r="L16">
        <f t="shared" si="11"/>
        <v>0.10312500000000001</v>
      </c>
      <c r="M16">
        <f t="shared" si="11"/>
        <v>0.10312500000000001</v>
      </c>
    </row>
    <row r="17" spans="1:13" ht="15.6">
      <c r="A17" s="1" t="s">
        <v>30</v>
      </c>
      <c r="B17">
        <f>B18*B19</f>
        <v>0.3125</v>
      </c>
      <c r="C17">
        <f t="shared" ref="C17:M17" si="12">C18*C19</f>
        <v>0.3125</v>
      </c>
      <c r="D17">
        <f t="shared" si="12"/>
        <v>0.3125</v>
      </c>
      <c r="E17">
        <f t="shared" si="12"/>
        <v>0.3125</v>
      </c>
      <c r="F17">
        <f t="shared" si="12"/>
        <v>0.3125</v>
      </c>
      <c r="G17">
        <f t="shared" si="12"/>
        <v>0.3125</v>
      </c>
      <c r="H17">
        <f t="shared" si="12"/>
        <v>0.3125</v>
      </c>
      <c r="I17">
        <f t="shared" si="12"/>
        <v>0.3125</v>
      </c>
      <c r="J17">
        <f t="shared" si="12"/>
        <v>0.3125</v>
      </c>
      <c r="K17">
        <f t="shared" si="12"/>
        <v>0.3125</v>
      </c>
      <c r="L17">
        <f t="shared" si="12"/>
        <v>0.3125</v>
      </c>
      <c r="M17">
        <f t="shared" si="12"/>
        <v>0.3125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</v>
      </c>
      <c r="C19">
        <f t="shared" ref="C19:M19" si="14">C12/2</f>
        <v>5</v>
      </c>
      <c r="D19">
        <f t="shared" si="14"/>
        <v>5</v>
      </c>
      <c r="E19">
        <f t="shared" si="14"/>
        <v>5</v>
      </c>
      <c r="F19">
        <f t="shared" si="14"/>
        <v>5</v>
      </c>
      <c r="G19">
        <f t="shared" si="14"/>
        <v>5</v>
      </c>
      <c r="H19">
        <f t="shared" si="14"/>
        <v>5</v>
      </c>
      <c r="I19">
        <f t="shared" si="14"/>
        <v>5</v>
      </c>
      <c r="J19">
        <f t="shared" si="14"/>
        <v>5</v>
      </c>
      <c r="K19">
        <f t="shared" si="14"/>
        <v>5</v>
      </c>
      <c r="L19">
        <f t="shared" si="14"/>
        <v>5</v>
      </c>
      <c r="M19">
        <f t="shared" si="14"/>
        <v>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0.6</v>
      </c>
      <c r="C23" s="6">
        <v>0.6</v>
      </c>
      <c r="D23" s="6">
        <v>0.6</v>
      </c>
      <c r="E23" s="6">
        <v>0.6</v>
      </c>
      <c r="F23" s="6">
        <v>0.6</v>
      </c>
      <c r="G23" s="6">
        <v>0.6</v>
      </c>
      <c r="H23" s="6">
        <v>0.6</v>
      </c>
      <c r="I23" s="6">
        <v>0.6</v>
      </c>
      <c r="J23" s="6">
        <v>0.6</v>
      </c>
      <c r="K23" s="6">
        <v>0.6</v>
      </c>
      <c r="L23" s="6">
        <v>0.6</v>
      </c>
      <c r="M23" s="6">
        <v>0.6</v>
      </c>
    </row>
    <row r="24" spans="1:13" ht="15.6">
      <c r="A24" s="3" t="s">
        <v>54</v>
      </c>
      <c r="B24" s="6">
        <v>0.6</v>
      </c>
      <c r="C24" s="6">
        <v>0.6</v>
      </c>
      <c r="D24" s="6">
        <v>0.6</v>
      </c>
      <c r="E24" s="6">
        <v>0.6</v>
      </c>
      <c r="F24" s="6">
        <v>0.6</v>
      </c>
      <c r="G24" s="6">
        <v>0.6</v>
      </c>
      <c r="H24" s="6">
        <v>0.6</v>
      </c>
      <c r="I24" s="6">
        <v>0.6</v>
      </c>
      <c r="J24" s="6">
        <v>0.6</v>
      </c>
      <c r="K24" s="6">
        <v>0.6</v>
      </c>
      <c r="L24" s="6">
        <v>0.6</v>
      </c>
      <c r="M24" s="6">
        <v>0.6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0.6</v>
      </c>
      <c r="C27" s="6">
        <v>0.6</v>
      </c>
      <c r="D27" s="6">
        <v>0.6</v>
      </c>
      <c r="E27" s="6">
        <v>0.6</v>
      </c>
      <c r="F27" s="6">
        <v>0.6</v>
      </c>
      <c r="G27" s="6">
        <v>0.6</v>
      </c>
      <c r="H27" s="6">
        <v>0.6</v>
      </c>
      <c r="I27" s="6">
        <v>0.6</v>
      </c>
      <c r="J27" s="6">
        <v>0.6</v>
      </c>
      <c r="K27" s="6">
        <v>0.6</v>
      </c>
      <c r="L27" s="6">
        <v>0.6</v>
      </c>
      <c r="M27" s="6">
        <v>0.6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2748.8935718910693</v>
      </c>
      <c r="C38">
        <f t="shared" ref="C38:M38" si="24">PI()*C12^2/4*C39</f>
        <v>2748.8935718910693</v>
      </c>
      <c r="D38">
        <f t="shared" si="24"/>
        <v>2748.8935718910693</v>
      </c>
      <c r="E38">
        <f t="shared" si="24"/>
        <v>2748.8935718910693</v>
      </c>
      <c r="F38">
        <f t="shared" si="24"/>
        <v>2748.8935718910693</v>
      </c>
      <c r="G38">
        <f t="shared" si="24"/>
        <v>2748.8935718910693</v>
      </c>
      <c r="H38">
        <f t="shared" si="24"/>
        <v>2748.8935718910693</v>
      </c>
      <c r="I38">
        <f t="shared" si="24"/>
        <v>2748.8935718910693</v>
      </c>
      <c r="J38">
        <f t="shared" si="24"/>
        <v>2748.8935718910693</v>
      </c>
      <c r="K38">
        <f t="shared" si="24"/>
        <v>2748.8935718910693</v>
      </c>
      <c r="L38">
        <f t="shared" si="24"/>
        <v>2748.8935718910693</v>
      </c>
      <c r="M38">
        <f t="shared" si="24"/>
        <v>2748.8935718910693</v>
      </c>
    </row>
    <row r="39" spans="1:13" ht="15.6">
      <c r="A39" s="1" t="s">
        <v>12</v>
      </c>
      <c r="B39">
        <f>B14</f>
        <v>35</v>
      </c>
      <c r="C39">
        <f t="shared" ref="C39:M39" si="25">C14</f>
        <v>35</v>
      </c>
      <c r="D39">
        <f t="shared" si="25"/>
        <v>35</v>
      </c>
      <c r="E39">
        <f t="shared" si="25"/>
        <v>35</v>
      </c>
      <c r="F39">
        <f t="shared" si="25"/>
        <v>35</v>
      </c>
      <c r="G39">
        <f t="shared" si="25"/>
        <v>35</v>
      </c>
      <c r="H39">
        <f t="shared" si="25"/>
        <v>35</v>
      </c>
      <c r="I39">
        <f t="shared" si="25"/>
        <v>35</v>
      </c>
      <c r="J39">
        <f t="shared" si="25"/>
        <v>35</v>
      </c>
      <c r="K39">
        <f t="shared" si="25"/>
        <v>35</v>
      </c>
      <c r="L39">
        <f t="shared" si="25"/>
        <v>35</v>
      </c>
      <c r="M39">
        <f t="shared" si="25"/>
        <v>35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61</v>
      </c>
      <c r="B1">
        <v>8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3.8939971428122315</v>
      </c>
      <c r="C5">
        <f t="shared" ref="C5:M5" si="0">C6+C7</f>
        <v>4.3228638151925862</v>
      </c>
      <c r="D5">
        <f t="shared" si="0"/>
        <v>5.0459357654173775</v>
      </c>
      <c r="E5">
        <f t="shared" si="0"/>
        <v>5.5985097904207137</v>
      </c>
      <c r="F5">
        <f t="shared" si="0"/>
        <v>6.1841740439547666</v>
      </c>
      <c r="G5">
        <f t="shared" si="0"/>
        <v>6.2073711356581871</v>
      </c>
      <c r="H5">
        <f t="shared" si="0"/>
        <v>6.73458084514135</v>
      </c>
      <c r="I5">
        <f t="shared" si="0"/>
        <v>6.2184095175396266</v>
      </c>
      <c r="J5">
        <f t="shared" si="0"/>
        <v>5.5329653150148612</v>
      </c>
      <c r="K5">
        <f t="shared" si="0"/>
        <v>4.7766615161268229</v>
      </c>
      <c r="L5">
        <f t="shared" si="0"/>
        <v>4.0729046079222133</v>
      </c>
      <c r="M5">
        <f t="shared" si="0"/>
        <v>3.848998087943988</v>
      </c>
      <c r="N5">
        <f>SUM(B5:M5)</f>
        <v>62.437371583144724</v>
      </c>
    </row>
    <row r="6" spans="1:27" ht="15.6">
      <c r="A6" s="1" t="s">
        <v>41</v>
      </c>
      <c r="B6">
        <f>B4*B8*B9*B10*B11</f>
        <v>0.92294540900213706</v>
      </c>
      <c r="C6">
        <f t="shared" ref="C6:M6" si="1">C4*C8*C9*C10*C11</f>
        <v>1.3518120813824912</v>
      </c>
      <c r="D6">
        <f t="shared" si="1"/>
        <v>2.0748840316072834</v>
      </c>
      <c r="E6">
        <f t="shared" si="1"/>
        <v>2.6274580566106183</v>
      </c>
      <c r="F6">
        <f t="shared" si="1"/>
        <v>3.213122310144672</v>
      </c>
      <c r="G6">
        <f t="shared" si="1"/>
        <v>3.2363194018480921</v>
      </c>
      <c r="H6">
        <f t="shared" si="1"/>
        <v>3.763529111331255</v>
      </c>
      <c r="I6">
        <f t="shared" si="1"/>
        <v>3.2473577837295311</v>
      </c>
      <c r="J6">
        <f t="shared" si="1"/>
        <v>2.5619135812047658</v>
      </c>
      <c r="K6">
        <f t="shared" si="1"/>
        <v>1.8056097823167281</v>
      </c>
      <c r="L6">
        <f t="shared" si="1"/>
        <v>1.1018528741121176</v>
      </c>
      <c r="M6">
        <f t="shared" si="1"/>
        <v>0.87794635413389377</v>
      </c>
    </row>
    <row r="7" spans="1:27" ht="15.6">
      <c r="A7" s="1" t="s">
        <v>40</v>
      </c>
      <c r="B7">
        <f>0.001/5.614*B34*B21*B37/12*B38*B35*B36*B9</f>
        <v>2.9710517338100946</v>
      </c>
      <c r="C7">
        <f t="shared" ref="C7:M7" si="2">0.001/5.614*C34*C21*C37/12*C38*C35*C36*C9</f>
        <v>2.971051733810095</v>
      </c>
      <c r="D7">
        <f t="shared" si="2"/>
        <v>2.9710517338100941</v>
      </c>
      <c r="E7">
        <f t="shared" si="2"/>
        <v>2.971051733810095</v>
      </c>
      <c r="F7">
        <f t="shared" si="2"/>
        <v>2.9710517338100946</v>
      </c>
      <c r="G7">
        <f t="shared" si="2"/>
        <v>2.9710517338100955</v>
      </c>
      <c r="H7">
        <f t="shared" si="2"/>
        <v>2.971051733810095</v>
      </c>
      <c r="I7">
        <f t="shared" si="2"/>
        <v>2.971051733810095</v>
      </c>
      <c r="J7">
        <f t="shared" si="2"/>
        <v>2.9710517338100959</v>
      </c>
      <c r="K7">
        <f t="shared" si="2"/>
        <v>2.9710517338100946</v>
      </c>
      <c r="L7">
        <f t="shared" si="2"/>
        <v>2.9710517338100955</v>
      </c>
      <c r="M7">
        <f t="shared" si="2"/>
        <v>2.9710517338100941</v>
      </c>
    </row>
    <row r="8" spans="1:27" ht="15.6">
      <c r="A8" s="1" t="s">
        <v>39</v>
      </c>
      <c r="B8">
        <f>B12^2/4*PI()*B13</f>
        <v>181.62332528565992</v>
      </c>
      <c r="C8">
        <f t="shared" ref="C8:M8" si="3">C12^2/4*PI()*C13</f>
        <v>181.62332528565992</v>
      </c>
      <c r="D8">
        <f t="shared" si="3"/>
        <v>181.62332528565992</v>
      </c>
      <c r="E8">
        <f t="shared" si="3"/>
        <v>181.62332528565992</v>
      </c>
      <c r="F8">
        <f t="shared" si="3"/>
        <v>181.62332528565992</v>
      </c>
      <c r="G8">
        <f t="shared" si="3"/>
        <v>181.62332528565992</v>
      </c>
      <c r="H8">
        <f t="shared" si="3"/>
        <v>181.62332528565992</v>
      </c>
      <c r="I8">
        <f t="shared" si="3"/>
        <v>181.62332528565992</v>
      </c>
      <c r="J8">
        <f t="shared" si="3"/>
        <v>181.62332528565992</v>
      </c>
      <c r="K8">
        <f t="shared" si="3"/>
        <v>181.62332528565992</v>
      </c>
      <c r="L8">
        <f t="shared" si="3"/>
        <v>181.62332528565992</v>
      </c>
      <c r="M8">
        <f t="shared" si="3"/>
        <v>181.62332528565992</v>
      </c>
    </row>
    <row r="9" spans="1:27" ht="15.6">
      <c r="A9" s="1" t="s">
        <v>38</v>
      </c>
      <c r="B9">
        <f>B33*B27/(B34*B21)</f>
        <v>5.5778906693268E-3</v>
      </c>
      <c r="C9">
        <f t="shared" ref="C9:M9" si="4">C33*C27/(C34*C21)</f>
        <v>5.5557209925806688E-3</v>
      </c>
      <c r="D9">
        <f t="shared" si="4"/>
        <v>5.5010602193360722E-3</v>
      </c>
      <c r="E9">
        <f t="shared" si="4"/>
        <v>5.463433268451421E-3</v>
      </c>
      <c r="F9">
        <f t="shared" si="4"/>
        <v>5.3949031328957772E-3</v>
      </c>
      <c r="G9">
        <f t="shared" si="4"/>
        <v>5.3382448032587206E-3</v>
      </c>
      <c r="H9">
        <f t="shared" si="4"/>
        <v>5.2827641788862276E-3</v>
      </c>
      <c r="I9">
        <f t="shared" si="4"/>
        <v>5.2827641788862276E-3</v>
      </c>
      <c r="J9">
        <f t="shared" si="4"/>
        <v>5.3331530016531709E-3</v>
      </c>
      <c r="K9">
        <f t="shared" si="4"/>
        <v>5.4315888934653037E-3</v>
      </c>
      <c r="L9">
        <f t="shared" si="4"/>
        <v>5.5227949495586575E-3</v>
      </c>
      <c r="M9">
        <f t="shared" si="4"/>
        <v>5.5890419901371289E-3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0.9314998311656556</v>
      </c>
      <c r="C11">
        <f t="shared" ref="C11:M11" si="6">1/(1+0.053*C27*C13)</f>
        <v>0.9314998311656556</v>
      </c>
      <c r="D11">
        <f t="shared" si="6"/>
        <v>0.9314998311656556</v>
      </c>
      <c r="E11">
        <f t="shared" si="6"/>
        <v>0.9314998311656556</v>
      </c>
      <c r="F11">
        <f t="shared" si="6"/>
        <v>0.9314998311656556</v>
      </c>
      <c r="G11">
        <f t="shared" si="6"/>
        <v>0.9314998311656556</v>
      </c>
      <c r="H11">
        <f t="shared" si="6"/>
        <v>0.9314998311656556</v>
      </c>
      <c r="I11">
        <f t="shared" si="6"/>
        <v>0.9314998311656556</v>
      </c>
      <c r="J11">
        <f t="shared" si="6"/>
        <v>0.9314998311656556</v>
      </c>
      <c r="K11">
        <f t="shared" si="6"/>
        <v>0.9314998311656556</v>
      </c>
      <c r="L11">
        <f t="shared" si="6"/>
        <v>0.9314998311656556</v>
      </c>
      <c r="M11">
        <f t="shared" si="6"/>
        <v>0.9314998311656556</v>
      </c>
    </row>
    <row r="12" spans="1:27">
      <c r="A12" s="1" t="s">
        <v>35</v>
      </c>
      <c r="B12" s="6">
        <v>10</v>
      </c>
      <c r="C12">
        <f>$B$12</f>
        <v>10</v>
      </c>
      <c r="D12">
        <f t="shared" ref="D12:M12" si="7">$B$12</f>
        <v>10</v>
      </c>
      <c r="E12">
        <f t="shared" si="7"/>
        <v>10</v>
      </c>
      <c r="F12">
        <f t="shared" si="7"/>
        <v>10</v>
      </c>
      <c r="G12">
        <f t="shared" si="7"/>
        <v>10</v>
      </c>
      <c r="H12">
        <f t="shared" si="7"/>
        <v>10</v>
      </c>
      <c r="I12">
        <f t="shared" si="7"/>
        <v>10</v>
      </c>
      <c r="J12">
        <f t="shared" si="7"/>
        <v>10</v>
      </c>
      <c r="K12">
        <f t="shared" si="7"/>
        <v>10</v>
      </c>
      <c r="L12">
        <f t="shared" si="7"/>
        <v>10</v>
      </c>
      <c r="M12">
        <f t="shared" si="7"/>
        <v>10</v>
      </c>
    </row>
    <row r="13" spans="1:27" ht="15.6">
      <c r="A13" s="1" t="s">
        <v>34</v>
      </c>
      <c r="B13">
        <f>B14-B15+B17</f>
        <v>2.3125</v>
      </c>
      <c r="C13">
        <f t="shared" ref="C13:M13" si="8">C14-C15+C17</f>
        <v>2.3125</v>
      </c>
      <c r="D13">
        <f t="shared" si="8"/>
        <v>2.3125</v>
      </c>
      <c r="E13">
        <f t="shared" si="8"/>
        <v>2.3125</v>
      </c>
      <c r="F13">
        <f t="shared" si="8"/>
        <v>2.3125</v>
      </c>
      <c r="G13">
        <f t="shared" si="8"/>
        <v>2.3125</v>
      </c>
      <c r="H13">
        <f t="shared" si="8"/>
        <v>2.3125</v>
      </c>
      <c r="I13">
        <f t="shared" si="8"/>
        <v>2.3125</v>
      </c>
      <c r="J13">
        <f t="shared" si="8"/>
        <v>2.3125</v>
      </c>
      <c r="K13">
        <f t="shared" si="8"/>
        <v>2.3125</v>
      </c>
      <c r="L13">
        <f t="shared" si="8"/>
        <v>2.3125</v>
      </c>
      <c r="M13">
        <f t="shared" si="8"/>
        <v>2.3125</v>
      </c>
    </row>
    <row r="14" spans="1:27" ht="15.6">
      <c r="A14" s="1" t="s">
        <v>33</v>
      </c>
      <c r="B14" s="6">
        <f>35</f>
        <v>35</v>
      </c>
      <c r="C14">
        <f>$B$14</f>
        <v>35</v>
      </c>
      <c r="D14">
        <f t="shared" ref="D14:M14" si="9">$B$14</f>
        <v>35</v>
      </c>
      <c r="E14">
        <f t="shared" si="9"/>
        <v>35</v>
      </c>
      <c r="F14">
        <f t="shared" si="9"/>
        <v>35</v>
      </c>
      <c r="G14">
        <f t="shared" si="9"/>
        <v>35</v>
      </c>
      <c r="H14">
        <f t="shared" si="9"/>
        <v>35</v>
      </c>
      <c r="I14">
        <f t="shared" si="9"/>
        <v>35</v>
      </c>
      <c r="J14">
        <f t="shared" si="9"/>
        <v>35</v>
      </c>
      <c r="K14">
        <f t="shared" si="9"/>
        <v>35</v>
      </c>
      <c r="L14">
        <f t="shared" si="9"/>
        <v>35</v>
      </c>
      <c r="M14">
        <f t="shared" si="9"/>
        <v>35</v>
      </c>
    </row>
    <row r="15" spans="1:27" ht="15.6">
      <c r="A15" s="1" t="s">
        <v>32</v>
      </c>
      <c r="B15">
        <f>B14-2</f>
        <v>33</v>
      </c>
      <c r="C15">
        <f>$B$15</f>
        <v>33</v>
      </c>
      <c r="D15">
        <f t="shared" ref="D15:M15" si="10">$B$15</f>
        <v>33</v>
      </c>
      <c r="E15">
        <f t="shared" si="10"/>
        <v>33</v>
      </c>
      <c r="F15">
        <f t="shared" si="10"/>
        <v>33</v>
      </c>
      <c r="G15">
        <f t="shared" si="10"/>
        <v>33</v>
      </c>
      <c r="H15">
        <f t="shared" si="10"/>
        <v>33</v>
      </c>
      <c r="I15">
        <f t="shared" si="10"/>
        <v>33</v>
      </c>
      <c r="J15">
        <f t="shared" si="10"/>
        <v>33</v>
      </c>
      <c r="K15">
        <f t="shared" si="10"/>
        <v>33</v>
      </c>
      <c r="L15">
        <f t="shared" si="10"/>
        <v>33</v>
      </c>
      <c r="M15">
        <f t="shared" si="10"/>
        <v>33</v>
      </c>
    </row>
    <row r="16" spans="1:27" ht="15.6">
      <c r="A16" s="1" t="s">
        <v>31</v>
      </c>
      <c r="B16">
        <f>B17*0.33</f>
        <v>0.10312500000000001</v>
      </c>
      <c r="C16">
        <f t="shared" ref="C16:M16" si="11">C17*0.33</f>
        <v>0.10312500000000001</v>
      </c>
      <c r="D16">
        <f t="shared" si="11"/>
        <v>0.10312500000000001</v>
      </c>
      <c r="E16">
        <f t="shared" si="11"/>
        <v>0.10312500000000001</v>
      </c>
      <c r="F16">
        <f t="shared" si="11"/>
        <v>0.10312500000000001</v>
      </c>
      <c r="G16">
        <f t="shared" si="11"/>
        <v>0.10312500000000001</v>
      </c>
      <c r="H16">
        <f t="shared" si="11"/>
        <v>0.10312500000000001</v>
      </c>
      <c r="I16">
        <f t="shared" si="11"/>
        <v>0.10312500000000001</v>
      </c>
      <c r="J16">
        <f t="shared" si="11"/>
        <v>0.10312500000000001</v>
      </c>
      <c r="K16">
        <f t="shared" si="11"/>
        <v>0.10312500000000001</v>
      </c>
      <c r="L16">
        <f t="shared" si="11"/>
        <v>0.10312500000000001</v>
      </c>
      <c r="M16">
        <f t="shared" si="11"/>
        <v>0.10312500000000001</v>
      </c>
    </row>
    <row r="17" spans="1:13" ht="15.6">
      <c r="A17" s="1" t="s">
        <v>30</v>
      </c>
      <c r="B17">
        <f>B18*B19</f>
        <v>0.3125</v>
      </c>
      <c r="C17">
        <f t="shared" ref="C17:M17" si="12">C18*C19</f>
        <v>0.3125</v>
      </c>
      <c r="D17">
        <f t="shared" si="12"/>
        <v>0.3125</v>
      </c>
      <c r="E17">
        <f t="shared" si="12"/>
        <v>0.3125</v>
      </c>
      <c r="F17">
        <f t="shared" si="12"/>
        <v>0.3125</v>
      </c>
      <c r="G17">
        <f t="shared" si="12"/>
        <v>0.3125</v>
      </c>
      <c r="H17">
        <f t="shared" si="12"/>
        <v>0.3125</v>
      </c>
      <c r="I17">
        <f t="shared" si="12"/>
        <v>0.3125</v>
      </c>
      <c r="J17">
        <f t="shared" si="12"/>
        <v>0.3125</v>
      </c>
      <c r="K17">
        <f t="shared" si="12"/>
        <v>0.3125</v>
      </c>
      <c r="L17">
        <f t="shared" si="12"/>
        <v>0.3125</v>
      </c>
      <c r="M17">
        <f t="shared" si="12"/>
        <v>0.3125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</v>
      </c>
      <c r="C19">
        <f t="shared" ref="C19:M19" si="14">C12/2</f>
        <v>5</v>
      </c>
      <c r="D19">
        <f t="shared" si="14"/>
        <v>5</v>
      </c>
      <c r="E19">
        <f t="shared" si="14"/>
        <v>5</v>
      </c>
      <c r="F19">
        <f t="shared" si="14"/>
        <v>5</v>
      </c>
      <c r="G19">
        <f t="shared" si="14"/>
        <v>5</v>
      </c>
      <c r="H19">
        <f t="shared" si="14"/>
        <v>5</v>
      </c>
      <c r="I19">
        <f t="shared" si="14"/>
        <v>5</v>
      </c>
      <c r="J19">
        <f t="shared" si="14"/>
        <v>5</v>
      </c>
      <c r="K19">
        <f t="shared" si="14"/>
        <v>5</v>
      </c>
      <c r="L19">
        <f t="shared" si="14"/>
        <v>5</v>
      </c>
      <c r="M19">
        <f t="shared" si="14"/>
        <v>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0.6</v>
      </c>
      <c r="C23" s="6">
        <v>0.6</v>
      </c>
      <c r="D23" s="6">
        <v>0.6</v>
      </c>
      <c r="E23" s="6">
        <v>0.6</v>
      </c>
      <c r="F23" s="6">
        <v>0.6</v>
      </c>
      <c r="G23" s="6">
        <v>0.6</v>
      </c>
      <c r="H23" s="6">
        <v>0.6</v>
      </c>
      <c r="I23" s="6">
        <v>0.6</v>
      </c>
      <c r="J23" s="6">
        <v>0.6</v>
      </c>
      <c r="K23" s="6">
        <v>0.6</v>
      </c>
      <c r="L23" s="6">
        <v>0.6</v>
      </c>
      <c r="M23" s="6">
        <v>0.6</v>
      </c>
    </row>
    <row r="24" spans="1:13" ht="15.6">
      <c r="A24" s="3" t="s">
        <v>54</v>
      </c>
      <c r="B24" s="6">
        <v>0.6</v>
      </c>
      <c r="C24" s="6">
        <v>0.6</v>
      </c>
      <c r="D24" s="6">
        <v>0.6</v>
      </c>
      <c r="E24" s="6">
        <v>0.6</v>
      </c>
      <c r="F24" s="6">
        <v>0.6</v>
      </c>
      <c r="G24" s="6">
        <v>0.6</v>
      </c>
      <c r="H24" s="6">
        <v>0.6</v>
      </c>
      <c r="I24" s="6">
        <v>0.6</v>
      </c>
      <c r="J24" s="6">
        <v>0.6</v>
      </c>
      <c r="K24" s="6">
        <v>0.6</v>
      </c>
      <c r="L24" s="6">
        <v>0.6</v>
      </c>
      <c r="M24" s="6">
        <v>0.6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0.6</v>
      </c>
      <c r="C27" s="6">
        <v>0.6</v>
      </c>
      <c r="D27" s="6">
        <v>0.6</v>
      </c>
      <c r="E27" s="6">
        <v>0.6</v>
      </c>
      <c r="F27" s="6">
        <v>0.6</v>
      </c>
      <c r="G27" s="6">
        <v>0.6</v>
      </c>
      <c r="H27" s="6">
        <v>0.6</v>
      </c>
      <c r="I27" s="6">
        <v>0.6</v>
      </c>
      <c r="J27" s="6">
        <v>0.6</v>
      </c>
      <c r="K27" s="6">
        <v>0.6</v>
      </c>
      <c r="L27" s="6">
        <v>0.6</v>
      </c>
      <c r="M27" s="6">
        <v>0.6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2748.8935718910693</v>
      </c>
      <c r="C38">
        <f t="shared" ref="C38:M38" si="24">PI()*C12^2/4*C39</f>
        <v>2748.8935718910693</v>
      </c>
      <c r="D38">
        <f t="shared" si="24"/>
        <v>2748.8935718910693</v>
      </c>
      <c r="E38">
        <f t="shared" si="24"/>
        <v>2748.8935718910693</v>
      </c>
      <c r="F38">
        <f t="shared" si="24"/>
        <v>2748.8935718910693</v>
      </c>
      <c r="G38">
        <f t="shared" si="24"/>
        <v>2748.8935718910693</v>
      </c>
      <c r="H38">
        <f t="shared" si="24"/>
        <v>2748.8935718910693</v>
      </c>
      <c r="I38">
        <f t="shared" si="24"/>
        <v>2748.8935718910693</v>
      </c>
      <c r="J38">
        <f t="shared" si="24"/>
        <v>2748.8935718910693</v>
      </c>
      <c r="K38">
        <f t="shared" si="24"/>
        <v>2748.8935718910693</v>
      </c>
      <c r="L38">
        <f t="shared" si="24"/>
        <v>2748.8935718910693</v>
      </c>
      <c r="M38">
        <f t="shared" si="24"/>
        <v>2748.8935718910693</v>
      </c>
    </row>
    <row r="39" spans="1:13" ht="15.6">
      <c r="A39" s="1" t="s">
        <v>12</v>
      </c>
      <c r="B39">
        <f>B14</f>
        <v>35</v>
      </c>
      <c r="C39">
        <f t="shared" ref="C39:M39" si="25">C14</f>
        <v>35</v>
      </c>
      <c r="D39">
        <f t="shared" si="25"/>
        <v>35</v>
      </c>
      <c r="E39">
        <f t="shared" si="25"/>
        <v>35</v>
      </c>
      <c r="F39">
        <f t="shared" si="25"/>
        <v>35</v>
      </c>
      <c r="G39">
        <f t="shared" si="25"/>
        <v>35</v>
      </c>
      <c r="H39">
        <f t="shared" si="25"/>
        <v>35</v>
      </c>
      <c r="I39">
        <f t="shared" si="25"/>
        <v>35</v>
      </c>
      <c r="J39">
        <f t="shared" si="25"/>
        <v>35</v>
      </c>
      <c r="K39">
        <f t="shared" si="25"/>
        <v>35</v>
      </c>
      <c r="L39">
        <f t="shared" si="25"/>
        <v>35</v>
      </c>
      <c r="M39">
        <f t="shared" si="25"/>
        <v>35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61</v>
      </c>
      <c r="B1">
        <v>9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3.8939971428122315</v>
      </c>
      <c r="C5">
        <f t="shared" ref="C5:M5" si="0">C6+C7</f>
        <v>4.3228638151925862</v>
      </c>
      <c r="D5">
        <f t="shared" si="0"/>
        <v>5.0459357654173775</v>
      </c>
      <c r="E5">
        <f t="shared" si="0"/>
        <v>5.5985097904207137</v>
      </c>
      <c r="F5">
        <f t="shared" si="0"/>
        <v>6.1841740439547666</v>
      </c>
      <c r="G5">
        <f t="shared" si="0"/>
        <v>6.2073711356581871</v>
      </c>
      <c r="H5">
        <f t="shared" si="0"/>
        <v>6.73458084514135</v>
      </c>
      <c r="I5">
        <f t="shared" si="0"/>
        <v>6.2184095175396266</v>
      </c>
      <c r="J5">
        <f t="shared" si="0"/>
        <v>5.5329653150148612</v>
      </c>
      <c r="K5">
        <f t="shared" si="0"/>
        <v>4.7766615161268229</v>
      </c>
      <c r="L5">
        <f t="shared" si="0"/>
        <v>4.0729046079222133</v>
      </c>
      <c r="M5">
        <f t="shared" si="0"/>
        <v>3.848998087943988</v>
      </c>
      <c r="N5">
        <f>SUM(B5:M5)</f>
        <v>62.437371583144724</v>
      </c>
    </row>
    <row r="6" spans="1:27" ht="15.6">
      <c r="A6" s="1" t="s">
        <v>41</v>
      </c>
      <c r="B6">
        <f>B4*B8*B9*B10*B11</f>
        <v>0.92294540900213706</v>
      </c>
      <c r="C6">
        <f t="shared" ref="C6:M6" si="1">C4*C8*C9*C10*C11</f>
        <v>1.3518120813824912</v>
      </c>
      <c r="D6">
        <f t="shared" si="1"/>
        <v>2.0748840316072834</v>
      </c>
      <c r="E6">
        <f t="shared" si="1"/>
        <v>2.6274580566106183</v>
      </c>
      <c r="F6">
        <f t="shared" si="1"/>
        <v>3.213122310144672</v>
      </c>
      <c r="G6">
        <f t="shared" si="1"/>
        <v>3.2363194018480921</v>
      </c>
      <c r="H6">
        <f t="shared" si="1"/>
        <v>3.763529111331255</v>
      </c>
      <c r="I6">
        <f t="shared" si="1"/>
        <v>3.2473577837295311</v>
      </c>
      <c r="J6">
        <f t="shared" si="1"/>
        <v>2.5619135812047658</v>
      </c>
      <c r="K6">
        <f t="shared" si="1"/>
        <v>1.8056097823167281</v>
      </c>
      <c r="L6">
        <f t="shared" si="1"/>
        <v>1.1018528741121176</v>
      </c>
      <c r="M6">
        <f t="shared" si="1"/>
        <v>0.87794635413389377</v>
      </c>
    </row>
    <row r="7" spans="1:27" ht="15.6">
      <c r="A7" s="1" t="s">
        <v>40</v>
      </c>
      <c r="B7">
        <f>0.001/5.614*B34*B21*B37/12*B38*B35*B36*B9</f>
        <v>2.9710517338100946</v>
      </c>
      <c r="C7">
        <f t="shared" ref="C7:M7" si="2">0.001/5.614*C34*C21*C37/12*C38*C35*C36*C9</f>
        <v>2.971051733810095</v>
      </c>
      <c r="D7">
        <f t="shared" si="2"/>
        <v>2.9710517338100941</v>
      </c>
      <c r="E7">
        <f t="shared" si="2"/>
        <v>2.971051733810095</v>
      </c>
      <c r="F7">
        <f t="shared" si="2"/>
        <v>2.9710517338100946</v>
      </c>
      <c r="G7">
        <f t="shared" si="2"/>
        <v>2.9710517338100955</v>
      </c>
      <c r="H7">
        <f t="shared" si="2"/>
        <v>2.971051733810095</v>
      </c>
      <c r="I7">
        <f t="shared" si="2"/>
        <v>2.971051733810095</v>
      </c>
      <c r="J7">
        <f t="shared" si="2"/>
        <v>2.9710517338100959</v>
      </c>
      <c r="K7">
        <f t="shared" si="2"/>
        <v>2.9710517338100946</v>
      </c>
      <c r="L7">
        <f t="shared" si="2"/>
        <v>2.9710517338100955</v>
      </c>
      <c r="M7">
        <f t="shared" si="2"/>
        <v>2.9710517338100941</v>
      </c>
    </row>
    <row r="8" spans="1:27" ht="15.6">
      <c r="A8" s="1" t="s">
        <v>39</v>
      </c>
      <c r="B8">
        <f>B12^2/4*PI()*B13</f>
        <v>181.62332528565992</v>
      </c>
      <c r="C8">
        <f t="shared" ref="C8:M8" si="3">C12^2/4*PI()*C13</f>
        <v>181.62332528565992</v>
      </c>
      <c r="D8">
        <f t="shared" si="3"/>
        <v>181.62332528565992</v>
      </c>
      <c r="E8">
        <f t="shared" si="3"/>
        <v>181.62332528565992</v>
      </c>
      <c r="F8">
        <f t="shared" si="3"/>
        <v>181.62332528565992</v>
      </c>
      <c r="G8">
        <f t="shared" si="3"/>
        <v>181.62332528565992</v>
      </c>
      <c r="H8">
        <f t="shared" si="3"/>
        <v>181.62332528565992</v>
      </c>
      <c r="I8">
        <f t="shared" si="3"/>
        <v>181.62332528565992</v>
      </c>
      <c r="J8">
        <f t="shared" si="3"/>
        <v>181.62332528565992</v>
      </c>
      <c r="K8">
        <f t="shared" si="3"/>
        <v>181.62332528565992</v>
      </c>
      <c r="L8">
        <f t="shared" si="3"/>
        <v>181.62332528565992</v>
      </c>
      <c r="M8">
        <f t="shared" si="3"/>
        <v>181.62332528565992</v>
      </c>
    </row>
    <row r="9" spans="1:27" ht="15.6">
      <c r="A9" s="1" t="s">
        <v>38</v>
      </c>
      <c r="B9">
        <f>B33*B27/(B34*B21)</f>
        <v>5.5778906693268E-3</v>
      </c>
      <c r="C9">
        <f t="shared" ref="C9:M9" si="4">C33*C27/(C34*C21)</f>
        <v>5.5557209925806688E-3</v>
      </c>
      <c r="D9">
        <f t="shared" si="4"/>
        <v>5.5010602193360722E-3</v>
      </c>
      <c r="E9">
        <f t="shared" si="4"/>
        <v>5.463433268451421E-3</v>
      </c>
      <c r="F9">
        <f t="shared" si="4"/>
        <v>5.3949031328957772E-3</v>
      </c>
      <c r="G9">
        <f t="shared" si="4"/>
        <v>5.3382448032587206E-3</v>
      </c>
      <c r="H9">
        <f t="shared" si="4"/>
        <v>5.2827641788862276E-3</v>
      </c>
      <c r="I9">
        <f t="shared" si="4"/>
        <v>5.2827641788862276E-3</v>
      </c>
      <c r="J9">
        <f t="shared" si="4"/>
        <v>5.3331530016531709E-3</v>
      </c>
      <c r="K9">
        <f t="shared" si="4"/>
        <v>5.4315888934653037E-3</v>
      </c>
      <c r="L9">
        <f t="shared" si="4"/>
        <v>5.5227949495586575E-3</v>
      </c>
      <c r="M9">
        <f t="shared" si="4"/>
        <v>5.5890419901371289E-3</v>
      </c>
    </row>
    <row r="10" spans="1:27" ht="15.6">
      <c r="A10" s="1" t="s">
        <v>37</v>
      </c>
      <c r="B10">
        <f>B20/B21+(B22-B25)/(B26-B27)</f>
        <v>3.2600957701516366E-2</v>
      </c>
      <c r="C10">
        <f t="shared" ref="C10:M10" si="5">C20/C21+(C22-C25)/(C26-C27)</f>
        <v>5.1364546899841018E-2</v>
      </c>
      <c r="D10">
        <f t="shared" si="5"/>
        <v>7.1916961826052742E-2</v>
      </c>
      <c r="E10">
        <f t="shared" si="5"/>
        <v>9.4753332030486623E-2</v>
      </c>
      <c r="F10">
        <f t="shared" si="5"/>
        <v>0.11356055576997297</v>
      </c>
      <c r="G10">
        <f t="shared" si="5"/>
        <v>0.11944754630513651</v>
      </c>
      <c r="H10">
        <f t="shared" si="5"/>
        <v>0.13583696145124713</v>
      </c>
      <c r="I10">
        <f t="shared" si="5"/>
        <v>0.11720680272108842</v>
      </c>
      <c r="J10">
        <f t="shared" si="5"/>
        <v>9.4646547119420069E-2</v>
      </c>
      <c r="K10">
        <f t="shared" si="5"/>
        <v>6.3384184962113843E-2</v>
      </c>
      <c r="L10">
        <f t="shared" si="5"/>
        <v>3.9308731726590281E-2</v>
      </c>
      <c r="M10">
        <f t="shared" si="5"/>
        <v>2.9951219512195124E-2</v>
      </c>
    </row>
    <row r="11" spans="1:27" ht="15.6">
      <c r="A11" s="1" t="s">
        <v>36</v>
      </c>
      <c r="B11">
        <f>1/(1+0.053*B27*B13)</f>
        <v>0.9314998311656556</v>
      </c>
      <c r="C11">
        <f t="shared" ref="C11:M11" si="6">1/(1+0.053*C27*C13)</f>
        <v>0.9314998311656556</v>
      </c>
      <c r="D11">
        <f t="shared" si="6"/>
        <v>0.9314998311656556</v>
      </c>
      <c r="E11">
        <f t="shared" si="6"/>
        <v>0.9314998311656556</v>
      </c>
      <c r="F11">
        <f t="shared" si="6"/>
        <v>0.9314998311656556</v>
      </c>
      <c r="G11">
        <f t="shared" si="6"/>
        <v>0.9314998311656556</v>
      </c>
      <c r="H11">
        <f t="shared" si="6"/>
        <v>0.9314998311656556</v>
      </c>
      <c r="I11">
        <f t="shared" si="6"/>
        <v>0.9314998311656556</v>
      </c>
      <c r="J11">
        <f t="shared" si="6"/>
        <v>0.9314998311656556</v>
      </c>
      <c r="K11">
        <f t="shared" si="6"/>
        <v>0.9314998311656556</v>
      </c>
      <c r="L11">
        <f t="shared" si="6"/>
        <v>0.9314998311656556</v>
      </c>
      <c r="M11">
        <f t="shared" si="6"/>
        <v>0.9314998311656556</v>
      </c>
    </row>
    <row r="12" spans="1:27">
      <c r="A12" s="1" t="s">
        <v>35</v>
      </c>
      <c r="B12" s="6">
        <v>10</v>
      </c>
      <c r="C12">
        <f>$B$12</f>
        <v>10</v>
      </c>
      <c r="D12">
        <f t="shared" ref="D12:M12" si="7">$B$12</f>
        <v>10</v>
      </c>
      <c r="E12">
        <f t="shared" si="7"/>
        <v>10</v>
      </c>
      <c r="F12">
        <f t="shared" si="7"/>
        <v>10</v>
      </c>
      <c r="G12">
        <f t="shared" si="7"/>
        <v>10</v>
      </c>
      <c r="H12">
        <f t="shared" si="7"/>
        <v>10</v>
      </c>
      <c r="I12">
        <f t="shared" si="7"/>
        <v>10</v>
      </c>
      <c r="J12">
        <f t="shared" si="7"/>
        <v>10</v>
      </c>
      <c r="K12">
        <f t="shared" si="7"/>
        <v>10</v>
      </c>
      <c r="L12">
        <f t="shared" si="7"/>
        <v>10</v>
      </c>
      <c r="M12">
        <f t="shared" si="7"/>
        <v>10</v>
      </c>
    </row>
    <row r="13" spans="1:27" ht="15.6">
      <c r="A13" s="1" t="s">
        <v>34</v>
      </c>
      <c r="B13">
        <f>B14-B15+B17</f>
        <v>2.3125</v>
      </c>
      <c r="C13">
        <f t="shared" ref="C13:M13" si="8">C14-C15+C17</f>
        <v>2.3125</v>
      </c>
      <c r="D13">
        <f t="shared" si="8"/>
        <v>2.3125</v>
      </c>
      <c r="E13">
        <f t="shared" si="8"/>
        <v>2.3125</v>
      </c>
      <c r="F13">
        <f t="shared" si="8"/>
        <v>2.3125</v>
      </c>
      <c r="G13">
        <f t="shared" si="8"/>
        <v>2.3125</v>
      </c>
      <c r="H13">
        <f t="shared" si="8"/>
        <v>2.3125</v>
      </c>
      <c r="I13">
        <f t="shared" si="8"/>
        <v>2.3125</v>
      </c>
      <c r="J13">
        <f t="shared" si="8"/>
        <v>2.3125</v>
      </c>
      <c r="K13">
        <f t="shared" si="8"/>
        <v>2.3125</v>
      </c>
      <c r="L13">
        <f t="shared" si="8"/>
        <v>2.3125</v>
      </c>
      <c r="M13">
        <f t="shared" si="8"/>
        <v>2.3125</v>
      </c>
    </row>
    <row r="14" spans="1:27" ht="15.6">
      <c r="A14" s="1" t="s">
        <v>33</v>
      </c>
      <c r="B14" s="6">
        <f>35</f>
        <v>35</v>
      </c>
      <c r="C14">
        <f>$B$14</f>
        <v>35</v>
      </c>
      <c r="D14">
        <f t="shared" ref="D14:M14" si="9">$B$14</f>
        <v>35</v>
      </c>
      <c r="E14">
        <f t="shared" si="9"/>
        <v>35</v>
      </c>
      <c r="F14">
        <f t="shared" si="9"/>
        <v>35</v>
      </c>
      <c r="G14">
        <f t="shared" si="9"/>
        <v>35</v>
      </c>
      <c r="H14">
        <f t="shared" si="9"/>
        <v>35</v>
      </c>
      <c r="I14">
        <f t="shared" si="9"/>
        <v>35</v>
      </c>
      <c r="J14">
        <f t="shared" si="9"/>
        <v>35</v>
      </c>
      <c r="K14">
        <f t="shared" si="9"/>
        <v>35</v>
      </c>
      <c r="L14">
        <f t="shared" si="9"/>
        <v>35</v>
      </c>
      <c r="M14">
        <f t="shared" si="9"/>
        <v>35</v>
      </c>
    </row>
    <row r="15" spans="1:27" ht="15.6">
      <c r="A15" s="1" t="s">
        <v>32</v>
      </c>
      <c r="B15">
        <f>B14-2</f>
        <v>33</v>
      </c>
      <c r="C15">
        <f>$B$15</f>
        <v>33</v>
      </c>
      <c r="D15">
        <f t="shared" ref="D15:M15" si="10">$B$15</f>
        <v>33</v>
      </c>
      <c r="E15">
        <f t="shared" si="10"/>
        <v>33</v>
      </c>
      <c r="F15">
        <f t="shared" si="10"/>
        <v>33</v>
      </c>
      <c r="G15">
        <f t="shared" si="10"/>
        <v>33</v>
      </c>
      <c r="H15">
        <f t="shared" si="10"/>
        <v>33</v>
      </c>
      <c r="I15">
        <f t="shared" si="10"/>
        <v>33</v>
      </c>
      <c r="J15">
        <f t="shared" si="10"/>
        <v>33</v>
      </c>
      <c r="K15">
        <f t="shared" si="10"/>
        <v>33</v>
      </c>
      <c r="L15">
        <f t="shared" si="10"/>
        <v>33</v>
      </c>
      <c r="M15">
        <f t="shared" si="10"/>
        <v>33</v>
      </c>
    </row>
    <row r="16" spans="1:27" ht="15.6">
      <c r="A16" s="1" t="s">
        <v>31</v>
      </c>
      <c r="B16">
        <f>B17*0.33</f>
        <v>0.10312500000000001</v>
      </c>
      <c r="C16">
        <f t="shared" ref="C16:M16" si="11">C17*0.33</f>
        <v>0.10312500000000001</v>
      </c>
      <c r="D16">
        <f t="shared" si="11"/>
        <v>0.10312500000000001</v>
      </c>
      <c r="E16">
        <f t="shared" si="11"/>
        <v>0.10312500000000001</v>
      </c>
      <c r="F16">
        <f t="shared" si="11"/>
        <v>0.10312500000000001</v>
      </c>
      <c r="G16">
        <f t="shared" si="11"/>
        <v>0.10312500000000001</v>
      </c>
      <c r="H16">
        <f t="shared" si="11"/>
        <v>0.10312500000000001</v>
      </c>
      <c r="I16">
        <f t="shared" si="11"/>
        <v>0.10312500000000001</v>
      </c>
      <c r="J16">
        <f t="shared" si="11"/>
        <v>0.10312500000000001</v>
      </c>
      <c r="K16">
        <f t="shared" si="11"/>
        <v>0.10312500000000001</v>
      </c>
      <c r="L16">
        <f t="shared" si="11"/>
        <v>0.10312500000000001</v>
      </c>
      <c r="M16">
        <f t="shared" si="11"/>
        <v>0.10312500000000001</v>
      </c>
    </row>
    <row r="17" spans="1:13" ht="15.6">
      <c r="A17" s="1" t="s">
        <v>30</v>
      </c>
      <c r="B17">
        <f>B18*B19</f>
        <v>0.3125</v>
      </c>
      <c r="C17">
        <f t="shared" ref="C17:M17" si="12">C18*C19</f>
        <v>0.3125</v>
      </c>
      <c r="D17">
        <f t="shared" si="12"/>
        <v>0.3125</v>
      </c>
      <c r="E17">
        <f t="shared" si="12"/>
        <v>0.3125</v>
      </c>
      <c r="F17">
        <f t="shared" si="12"/>
        <v>0.3125</v>
      </c>
      <c r="G17">
        <f t="shared" si="12"/>
        <v>0.3125</v>
      </c>
      <c r="H17">
        <f t="shared" si="12"/>
        <v>0.3125</v>
      </c>
      <c r="I17">
        <f t="shared" si="12"/>
        <v>0.3125</v>
      </c>
      <c r="J17">
        <f t="shared" si="12"/>
        <v>0.3125</v>
      </c>
      <c r="K17">
        <f t="shared" si="12"/>
        <v>0.3125</v>
      </c>
      <c r="L17">
        <f t="shared" si="12"/>
        <v>0.3125</v>
      </c>
      <c r="M17">
        <f t="shared" si="12"/>
        <v>0.3125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</v>
      </c>
      <c r="C19">
        <f t="shared" ref="C19:M19" si="14">C12/2</f>
        <v>5</v>
      </c>
      <c r="D19">
        <f t="shared" si="14"/>
        <v>5</v>
      </c>
      <c r="E19">
        <f t="shared" si="14"/>
        <v>5</v>
      </c>
      <c r="F19">
        <f t="shared" si="14"/>
        <v>5</v>
      </c>
      <c r="G19">
        <f t="shared" si="14"/>
        <v>5</v>
      </c>
      <c r="H19">
        <f t="shared" si="14"/>
        <v>5</v>
      </c>
      <c r="I19">
        <f t="shared" si="14"/>
        <v>5</v>
      </c>
      <c r="J19">
        <f t="shared" si="14"/>
        <v>5</v>
      </c>
      <c r="K19">
        <f t="shared" si="14"/>
        <v>5</v>
      </c>
      <c r="L19">
        <f t="shared" si="14"/>
        <v>5</v>
      </c>
      <c r="M19">
        <f t="shared" si="14"/>
        <v>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0.6</v>
      </c>
      <c r="C23" s="6">
        <v>0.6</v>
      </c>
      <c r="D23" s="6">
        <v>0.6</v>
      </c>
      <c r="E23" s="6">
        <v>0.6</v>
      </c>
      <c r="F23" s="6">
        <v>0.6</v>
      </c>
      <c r="G23" s="6">
        <v>0.6</v>
      </c>
      <c r="H23" s="6">
        <v>0.6</v>
      </c>
      <c r="I23" s="6">
        <v>0.6</v>
      </c>
      <c r="J23" s="6">
        <v>0.6</v>
      </c>
      <c r="K23" s="6">
        <v>0.6</v>
      </c>
      <c r="L23" s="6">
        <v>0.6</v>
      </c>
      <c r="M23" s="6">
        <v>0.6</v>
      </c>
    </row>
    <row r="24" spans="1:13" ht="15.6">
      <c r="A24" s="3" t="s">
        <v>54</v>
      </c>
      <c r="B24" s="6">
        <v>0.6</v>
      </c>
      <c r="C24" s="6">
        <v>0.6</v>
      </c>
      <c r="D24" s="6">
        <v>0.6</v>
      </c>
      <c r="E24" s="6">
        <v>0.6</v>
      </c>
      <c r="F24" s="6">
        <v>0.6</v>
      </c>
      <c r="G24" s="6">
        <v>0.6</v>
      </c>
      <c r="H24" s="6">
        <v>0.6</v>
      </c>
      <c r="I24" s="6">
        <v>0.6</v>
      </c>
      <c r="J24" s="6">
        <v>0.6</v>
      </c>
      <c r="K24" s="6">
        <v>0.6</v>
      </c>
      <c r="L24" s="6">
        <v>0.6</v>
      </c>
      <c r="M24" s="6">
        <v>0.6</v>
      </c>
    </row>
    <row r="25" spans="1:13" ht="15.6">
      <c r="A25" s="3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0.6</v>
      </c>
      <c r="C27" s="6">
        <v>0.6</v>
      </c>
      <c r="D27" s="6">
        <v>0.6</v>
      </c>
      <c r="E27" s="6">
        <v>0.6</v>
      </c>
      <c r="F27" s="6">
        <v>0.6</v>
      </c>
      <c r="G27" s="6">
        <v>0.6</v>
      </c>
      <c r="H27" s="6">
        <v>0.6</v>
      </c>
      <c r="I27" s="6">
        <v>0.6</v>
      </c>
      <c r="J27" s="6">
        <v>0.6</v>
      </c>
      <c r="K27" s="6">
        <v>0.6</v>
      </c>
      <c r="L27" s="6">
        <v>0.6</v>
      </c>
      <c r="M27" s="6">
        <v>0.6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6.1058700209643602E-2</v>
      </c>
      <c r="C35">
        <f t="shared" ref="C35:M35" si="22">(180+C37)/(6*C37)/12</f>
        <v>6.1058700209643602E-2</v>
      </c>
      <c r="D35">
        <f t="shared" si="22"/>
        <v>6.1058700209643602E-2</v>
      </c>
      <c r="E35">
        <f t="shared" si="22"/>
        <v>6.1058700209643602E-2</v>
      </c>
      <c r="F35">
        <f t="shared" si="22"/>
        <v>6.1058700209643602E-2</v>
      </c>
      <c r="G35">
        <f t="shared" si="22"/>
        <v>6.1058700209643602E-2</v>
      </c>
      <c r="H35">
        <f t="shared" si="22"/>
        <v>6.1058700209643602E-2</v>
      </c>
      <c r="I35">
        <f t="shared" si="22"/>
        <v>6.1058700209643602E-2</v>
      </c>
      <c r="J35">
        <f t="shared" si="22"/>
        <v>6.1058700209643602E-2</v>
      </c>
      <c r="K35">
        <f t="shared" si="22"/>
        <v>6.1058700209643602E-2</v>
      </c>
      <c r="L35">
        <f t="shared" si="22"/>
        <v>6.1058700209643602E-2</v>
      </c>
      <c r="M35">
        <f t="shared" si="22"/>
        <v>6.1058700209643602E-2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53</v>
      </c>
      <c r="C37">
        <f>B37</f>
        <v>53</v>
      </c>
      <c r="D37">
        <f t="shared" ref="D37:M37" si="23">C37</f>
        <v>53</v>
      </c>
      <c r="E37">
        <f t="shared" si="23"/>
        <v>53</v>
      </c>
      <c r="F37">
        <f t="shared" si="23"/>
        <v>53</v>
      </c>
      <c r="G37">
        <f t="shared" si="23"/>
        <v>53</v>
      </c>
      <c r="H37">
        <f t="shared" si="23"/>
        <v>53</v>
      </c>
      <c r="I37">
        <f t="shared" si="23"/>
        <v>53</v>
      </c>
      <c r="J37">
        <f t="shared" si="23"/>
        <v>53</v>
      </c>
      <c r="K37">
        <f t="shared" si="23"/>
        <v>53</v>
      </c>
      <c r="L37">
        <f t="shared" si="23"/>
        <v>53</v>
      </c>
      <c r="M37">
        <f t="shared" si="23"/>
        <v>53</v>
      </c>
    </row>
    <row r="38" spans="1:13" ht="15.6">
      <c r="A38" s="1" t="s">
        <v>13</v>
      </c>
      <c r="B38">
        <f>PI()*B12^2/4*B39</f>
        <v>2748.8935718910693</v>
      </c>
      <c r="C38">
        <f t="shared" ref="C38:M38" si="24">PI()*C12^2/4*C39</f>
        <v>2748.8935718910693</v>
      </c>
      <c r="D38">
        <f t="shared" si="24"/>
        <v>2748.8935718910693</v>
      </c>
      <c r="E38">
        <f t="shared" si="24"/>
        <v>2748.8935718910693</v>
      </c>
      <c r="F38">
        <f t="shared" si="24"/>
        <v>2748.8935718910693</v>
      </c>
      <c r="G38">
        <f t="shared" si="24"/>
        <v>2748.8935718910693</v>
      </c>
      <c r="H38">
        <f t="shared" si="24"/>
        <v>2748.8935718910693</v>
      </c>
      <c r="I38">
        <f t="shared" si="24"/>
        <v>2748.8935718910693</v>
      </c>
      <c r="J38">
        <f t="shared" si="24"/>
        <v>2748.8935718910693</v>
      </c>
      <c r="K38">
        <f t="shared" si="24"/>
        <v>2748.8935718910693</v>
      </c>
      <c r="L38">
        <f t="shared" si="24"/>
        <v>2748.8935718910693</v>
      </c>
      <c r="M38">
        <f t="shared" si="24"/>
        <v>2748.8935718910693</v>
      </c>
    </row>
    <row r="39" spans="1:13" ht="15.6">
      <c r="A39" s="1" t="s">
        <v>12</v>
      </c>
      <c r="B39">
        <f>B14</f>
        <v>35</v>
      </c>
      <c r="C39">
        <f t="shared" ref="C39:M39" si="25">C14</f>
        <v>35</v>
      </c>
      <c r="D39">
        <f t="shared" si="25"/>
        <v>35</v>
      </c>
      <c r="E39">
        <f t="shared" si="25"/>
        <v>35</v>
      </c>
      <c r="F39">
        <f t="shared" si="25"/>
        <v>35</v>
      </c>
      <c r="G39">
        <f t="shared" si="25"/>
        <v>35</v>
      </c>
      <c r="H39">
        <f t="shared" si="25"/>
        <v>35</v>
      </c>
      <c r="I39">
        <f t="shared" si="25"/>
        <v>35</v>
      </c>
      <c r="J39">
        <f t="shared" si="25"/>
        <v>35</v>
      </c>
      <c r="K39">
        <f t="shared" si="25"/>
        <v>35</v>
      </c>
      <c r="L39">
        <f t="shared" si="25"/>
        <v>35</v>
      </c>
      <c r="M39">
        <f t="shared" si="25"/>
        <v>35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A60"/>
  <sheetViews>
    <sheetView zoomScale="130" zoomScaleNormal="130" workbookViewId="0">
      <selection activeCell="O32" sqref="O32"/>
    </sheetView>
  </sheetViews>
  <sheetFormatPr defaultColWidth="8.77734375" defaultRowHeight="13.2"/>
  <cols>
    <col min="2" max="13" width="10.44140625" customWidth="1"/>
  </cols>
  <sheetData>
    <row r="1" spans="1:27">
      <c r="A1" s="1" t="s">
        <v>52</v>
      </c>
      <c r="B1">
        <v>1</v>
      </c>
    </row>
    <row r="3" spans="1:27">
      <c r="B3" s="5" t="s">
        <v>11</v>
      </c>
      <c r="C3" s="5" t="s">
        <v>10</v>
      </c>
      <c r="D3" s="5" t="s">
        <v>9</v>
      </c>
      <c r="E3" s="5" t="s">
        <v>8</v>
      </c>
      <c r="F3" s="5" t="s">
        <v>7</v>
      </c>
      <c r="G3" s="5" t="s">
        <v>6</v>
      </c>
      <c r="H3" s="5" t="s">
        <v>5</v>
      </c>
      <c r="I3" s="5" t="s">
        <v>4</v>
      </c>
      <c r="J3" s="5" t="s">
        <v>3</v>
      </c>
      <c r="K3" s="5" t="s">
        <v>2</v>
      </c>
      <c r="L3" s="5" t="s">
        <v>1</v>
      </c>
      <c r="M3" s="5" t="s"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" t="s">
        <v>57</v>
      </c>
      <c r="B4" s="4">
        <v>30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N4" s="4"/>
      <c r="O4" s="4"/>
      <c r="P4" s="4"/>
      <c r="Q4" s="4"/>
      <c r="R4" s="5"/>
      <c r="S4" s="5"/>
      <c r="T4" s="5"/>
      <c r="U4" s="5"/>
      <c r="V4" s="4"/>
      <c r="W4" s="4"/>
      <c r="X4" s="4"/>
      <c r="Y4" s="4"/>
      <c r="Z4" s="4"/>
      <c r="AA4" s="4"/>
    </row>
    <row r="5" spans="1:27" ht="15.6">
      <c r="A5" s="1" t="s">
        <v>42</v>
      </c>
      <c r="B5">
        <f>B6+B7</f>
        <v>3.9645897963730388</v>
      </c>
      <c r="C5">
        <f t="shared" ref="C5:M5" si="0">C6+C7</f>
        <v>4.8497201236028245</v>
      </c>
      <c r="D5">
        <f t="shared" si="0"/>
        <v>5.9665514369112795</v>
      </c>
      <c r="E5">
        <f t="shared" si="0"/>
        <v>7.0148845801704161</v>
      </c>
      <c r="F5">
        <f t="shared" si="0"/>
        <v>8.0142342276630405</v>
      </c>
      <c r="G5">
        <f t="shared" si="0"/>
        <v>8.1317347862629745</v>
      </c>
      <c r="H5">
        <f t="shared" si="0"/>
        <v>9.0247354324308002</v>
      </c>
      <c r="I5">
        <f t="shared" si="0"/>
        <v>8.1122368433843466</v>
      </c>
      <c r="J5">
        <f t="shared" si="0"/>
        <v>6.9411528586729592</v>
      </c>
      <c r="K5">
        <f t="shared" si="0"/>
        <v>5.5137422611970432</v>
      </c>
      <c r="L5">
        <f t="shared" si="0"/>
        <v>4.2986869225460289</v>
      </c>
      <c r="M5">
        <f t="shared" si="0"/>
        <v>3.8211733785568391</v>
      </c>
      <c r="N5">
        <f>SUM(B5:M5)</f>
        <v>75.653442647771584</v>
      </c>
    </row>
    <row r="6" spans="1:27" ht="15.6">
      <c r="A6" s="1" t="s">
        <v>41</v>
      </c>
      <c r="B6">
        <f>B4*B8*B9*B10*B11</f>
        <v>-0.1725678647200308</v>
      </c>
      <c r="C6">
        <f t="shared" ref="C6:M6" si="1">C4*C8*C9*C10*C11</f>
        <v>0.71256246250975308</v>
      </c>
      <c r="D6">
        <f t="shared" si="1"/>
        <v>1.8293937758182091</v>
      </c>
      <c r="E6">
        <f t="shared" si="1"/>
        <v>2.8777269190773467</v>
      </c>
      <c r="F6">
        <f t="shared" si="1"/>
        <v>3.8770765665699707</v>
      </c>
      <c r="G6">
        <f t="shared" si="1"/>
        <v>3.9945771251699047</v>
      </c>
      <c r="H6">
        <f t="shared" si="1"/>
        <v>4.88757777133773</v>
      </c>
      <c r="I6">
        <f t="shared" si="1"/>
        <v>3.9750791822912768</v>
      </c>
      <c r="J6">
        <f t="shared" si="1"/>
        <v>2.8039951975798885</v>
      </c>
      <c r="K6">
        <f t="shared" si="1"/>
        <v>1.3765846001039734</v>
      </c>
      <c r="L6">
        <f t="shared" si="1"/>
        <v>0.16152926145295779</v>
      </c>
      <c r="M6">
        <f t="shared" si="1"/>
        <v>-0.31598428253623018</v>
      </c>
    </row>
    <row r="7" spans="1:27" ht="15.6">
      <c r="A7" s="1" t="s">
        <v>40</v>
      </c>
      <c r="B7">
        <f>0.001/5.614*B34*B21*B37/12*B38*B35*B36*B9</f>
        <v>4.1371576610930694</v>
      </c>
      <c r="C7">
        <f t="shared" ref="C7:M7" si="2">0.001/5.614*C34*C21*C37/12*C38*C35*C36*C9</f>
        <v>4.1371576610930711</v>
      </c>
      <c r="D7">
        <f t="shared" si="2"/>
        <v>4.1371576610930703</v>
      </c>
      <c r="E7">
        <f t="shared" si="2"/>
        <v>4.1371576610930694</v>
      </c>
      <c r="F7">
        <f t="shared" si="2"/>
        <v>4.1371576610930694</v>
      </c>
      <c r="G7">
        <f t="shared" si="2"/>
        <v>4.1371576610930703</v>
      </c>
      <c r="H7">
        <f t="shared" si="2"/>
        <v>4.1371576610930703</v>
      </c>
      <c r="I7">
        <f t="shared" si="2"/>
        <v>4.1371576610930703</v>
      </c>
      <c r="J7">
        <f t="shared" si="2"/>
        <v>4.1371576610930711</v>
      </c>
      <c r="K7">
        <f t="shared" si="2"/>
        <v>4.1371576610930703</v>
      </c>
      <c r="L7">
        <f t="shared" si="2"/>
        <v>4.1371576610930711</v>
      </c>
      <c r="M7">
        <f t="shared" si="2"/>
        <v>4.1371576610930694</v>
      </c>
    </row>
    <row r="8" spans="1:27" ht="15.6">
      <c r="A8" s="1" t="s">
        <v>39</v>
      </c>
      <c r="B8">
        <f>B12^2/4*PI()*B13</f>
        <v>201.59268718235518</v>
      </c>
      <c r="C8">
        <f t="shared" ref="C8:M8" si="3">C12^2/4*PI()*C13</f>
        <v>201.59268718235518</v>
      </c>
      <c r="D8">
        <f t="shared" si="3"/>
        <v>201.59268718235518</v>
      </c>
      <c r="E8">
        <f t="shared" si="3"/>
        <v>201.59268718235518</v>
      </c>
      <c r="F8">
        <f t="shared" si="3"/>
        <v>201.59268718235518</v>
      </c>
      <c r="G8">
        <f t="shared" si="3"/>
        <v>201.59268718235518</v>
      </c>
      <c r="H8">
        <f t="shared" si="3"/>
        <v>201.59268718235518</v>
      </c>
      <c r="I8">
        <f t="shared" si="3"/>
        <v>201.59268718235518</v>
      </c>
      <c r="J8">
        <f t="shared" si="3"/>
        <v>201.59268718235518</v>
      </c>
      <c r="K8">
        <f t="shared" si="3"/>
        <v>201.59268718235518</v>
      </c>
      <c r="L8">
        <f t="shared" si="3"/>
        <v>201.59268718235518</v>
      </c>
      <c r="M8">
        <f t="shared" si="3"/>
        <v>201.59268718235518</v>
      </c>
    </row>
    <row r="9" spans="1:27" ht="15.6">
      <c r="A9" s="1" t="s">
        <v>38</v>
      </c>
      <c r="B9">
        <f>B33*B27/(B34*B21)</f>
        <v>9.2964844488779997E-3</v>
      </c>
      <c r="C9">
        <f t="shared" ref="C9:M9" si="4">C33*C27/(C34*C21)</f>
        <v>9.259534987634448E-3</v>
      </c>
      <c r="D9">
        <f t="shared" si="4"/>
        <v>9.1684336988934537E-3</v>
      </c>
      <c r="E9">
        <f t="shared" si="4"/>
        <v>9.1057221140857011E-3</v>
      </c>
      <c r="F9">
        <f t="shared" si="4"/>
        <v>8.9915052214929632E-3</v>
      </c>
      <c r="G9">
        <f t="shared" si="4"/>
        <v>8.8970746720978683E-3</v>
      </c>
      <c r="H9">
        <f t="shared" si="4"/>
        <v>8.8046069648103804E-3</v>
      </c>
      <c r="I9">
        <f t="shared" si="4"/>
        <v>8.8046069648103804E-3</v>
      </c>
      <c r="J9">
        <f t="shared" si="4"/>
        <v>8.8885883360886181E-3</v>
      </c>
      <c r="K9">
        <f t="shared" si="4"/>
        <v>9.052648155775507E-3</v>
      </c>
      <c r="L9">
        <f t="shared" si="4"/>
        <v>9.2046582492644295E-3</v>
      </c>
      <c r="M9">
        <f t="shared" si="4"/>
        <v>9.3150699835618817E-3</v>
      </c>
    </row>
    <row r="10" spans="1:27" ht="15.6">
      <c r="A10" s="1" t="s">
        <v>37</v>
      </c>
      <c r="B10">
        <f>B20/B21+(B22-B25)/(B26-B27)</f>
        <v>-3.4480689747633797E-3</v>
      </c>
      <c r="C10">
        <f t="shared" ref="C10:M10" si="5">C20/C21+(C22-C25)/(C26-C27)</f>
        <v>1.5315520223561273E-2</v>
      </c>
      <c r="D10">
        <f t="shared" si="5"/>
        <v>3.5867935149772996E-2</v>
      </c>
      <c r="E10">
        <f t="shared" si="5"/>
        <v>5.8704305354206877E-2</v>
      </c>
      <c r="F10">
        <f t="shared" si="5"/>
        <v>7.7511529093693216E-2</v>
      </c>
      <c r="G10">
        <f t="shared" si="5"/>
        <v>8.3398519628856776E-2</v>
      </c>
      <c r="H10">
        <f t="shared" si="5"/>
        <v>9.9787934774967391E-2</v>
      </c>
      <c r="I10">
        <f t="shared" si="5"/>
        <v>8.1157776044808672E-2</v>
      </c>
      <c r="J10">
        <f t="shared" si="5"/>
        <v>5.8597520443140323E-2</v>
      </c>
      <c r="K10">
        <f t="shared" si="5"/>
        <v>2.7335158285834098E-2</v>
      </c>
      <c r="L10">
        <f t="shared" si="5"/>
        <v>3.2597050503105351E-3</v>
      </c>
      <c r="M10">
        <f t="shared" si="5"/>
        <v>-6.0978071640846211E-3</v>
      </c>
    </row>
    <row r="11" spans="1:27" ht="15.6">
      <c r="A11" s="1" t="s">
        <v>36</v>
      </c>
      <c r="B11">
        <f>1/(1+0.053*B27*B13)</f>
        <v>0.89016231553472325</v>
      </c>
      <c r="C11">
        <f t="shared" ref="C11:M11" si="6">1/(1+0.053*C27*C13)</f>
        <v>0.89016231553472325</v>
      </c>
      <c r="D11">
        <f t="shared" si="6"/>
        <v>0.89016231553472325</v>
      </c>
      <c r="E11">
        <f t="shared" si="6"/>
        <v>0.89016231553472325</v>
      </c>
      <c r="F11">
        <f t="shared" si="6"/>
        <v>0.89016231553472325</v>
      </c>
      <c r="G11">
        <f t="shared" si="6"/>
        <v>0.89016231553472325</v>
      </c>
      <c r="H11">
        <f t="shared" si="6"/>
        <v>0.89016231553472325</v>
      </c>
      <c r="I11">
        <f t="shared" si="6"/>
        <v>0.89016231553472325</v>
      </c>
      <c r="J11">
        <f t="shared" si="6"/>
        <v>0.89016231553472325</v>
      </c>
      <c r="K11">
        <f t="shared" si="6"/>
        <v>0.89016231553472325</v>
      </c>
      <c r="L11">
        <f t="shared" si="6"/>
        <v>0.89016231553472325</v>
      </c>
      <c r="M11">
        <f t="shared" si="6"/>
        <v>0.89016231553472325</v>
      </c>
    </row>
    <row r="12" spans="1:27">
      <c r="A12" s="1" t="s">
        <v>35</v>
      </c>
      <c r="B12" s="6">
        <v>10.5</v>
      </c>
      <c r="C12">
        <f>$B$12</f>
        <v>10.5</v>
      </c>
      <c r="D12">
        <f t="shared" ref="D12:M12" si="7">$B$12</f>
        <v>10.5</v>
      </c>
      <c r="E12">
        <f t="shared" si="7"/>
        <v>10.5</v>
      </c>
      <c r="F12">
        <f t="shared" si="7"/>
        <v>10.5</v>
      </c>
      <c r="G12">
        <f t="shared" si="7"/>
        <v>10.5</v>
      </c>
      <c r="H12">
        <f t="shared" si="7"/>
        <v>10.5</v>
      </c>
      <c r="I12">
        <f t="shared" si="7"/>
        <v>10.5</v>
      </c>
      <c r="J12">
        <f t="shared" si="7"/>
        <v>10.5</v>
      </c>
      <c r="K12">
        <f t="shared" si="7"/>
        <v>10.5</v>
      </c>
      <c r="L12">
        <f t="shared" si="7"/>
        <v>10.5</v>
      </c>
      <c r="M12">
        <f t="shared" si="7"/>
        <v>10.5</v>
      </c>
    </row>
    <row r="13" spans="1:27" ht="15.6">
      <c r="A13" s="1" t="s">
        <v>34</v>
      </c>
      <c r="B13">
        <f>B14-B15+B17</f>
        <v>2.328125</v>
      </c>
      <c r="C13">
        <f t="shared" ref="C13:M13" si="8">C14-C15+C17</f>
        <v>2.328125</v>
      </c>
      <c r="D13">
        <f t="shared" si="8"/>
        <v>2.328125</v>
      </c>
      <c r="E13">
        <f t="shared" si="8"/>
        <v>2.328125</v>
      </c>
      <c r="F13">
        <f t="shared" si="8"/>
        <v>2.328125</v>
      </c>
      <c r="G13">
        <f t="shared" si="8"/>
        <v>2.328125</v>
      </c>
      <c r="H13">
        <f t="shared" si="8"/>
        <v>2.328125</v>
      </c>
      <c r="I13">
        <f t="shared" si="8"/>
        <v>2.328125</v>
      </c>
      <c r="J13">
        <f t="shared" si="8"/>
        <v>2.328125</v>
      </c>
      <c r="K13">
        <f t="shared" si="8"/>
        <v>2.328125</v>
      </c>
      <c r="L13">
        <f t="shared" si="8"/>
        <v>2.328125</v>
      </c>
      <c r="M13">
        <f t="shared" si="8"/>
        <v>2.328125</v>
      </c>
    </row>
    <row r="14" spans="1:27" ht="15.6">
      <c r="A14" s="1" t="s">
        <v>33</v>
      </c>
      <c r="B14" s="6">
        <v>30</v>
      </c>
      <c r="C14">
        <f>$B$14</f>
        <v>30</v>
      </c>
      <c r="D14">
        <f t="shared" ref="D14:M14" si="9">$B$14</f>
        <v>30</v>
      </c>
      <c r="E14">
        <f t="shared" si="9"/>
        <v>30</v>
      </c>
      <c r="F14">
        <f t="shared" si="9"/>
        <v>30</v>
      </c>
      <c r="G14">
        <f t="shared" si="9"/>
        <v>30</v>
      </c>
      <c r="H14">
        <f t="shared" si="9"/>
        <v>30</v>
      </c>
      <c r="I14">
        <f t="shared" si="9"/>
        <v>30</v>
      </c>
      <c r="J14">
        <f t="shared" si="9"/>
        <v>30</v>
      </c>
      <c r="K14">
        <f t="shared" si="9"/>
        <v>30</v>
      </c>
      <c r="L14">
        <f t="shared" si="9"/>
        <v>30</v>
      </c>
      <c r="M14">
        <f t="shared" si="9"/>
        <v>30</v>
      </c>
    </row>
    <row r="15" spans="1:27" ht="15.6">
      <c r="A15" s="1" t="s">
        <v>32</v>
      </c>
      <c r="B15">
        <f>B14-2</f>
        <v>28</v>
      </c>
      <c r="C15">
        <f>$B$15</f>
        <v>28</v>
      </c>
      <c r="D15">
        <f t="shared" ref="D15:M15" si="10">$B$15</f>
        <v>28</v>
      </c>
      <c r="E15">
        <f t="shared" si="10"/>
        <v>28</v>
      </c>
      <c r="F15">
        <f t="shared" si="10"/>
        <v>28</v>
      </c>
      <c r="G15">
        <f t="shared" si="10"/>
        <v>28</v>
      </c>
      <c r="H15">
        <f t="shared" si="10"/>
        <v>28</v>
      </c>
      <c r="I15">
        <f t="shared" si="10"/>
        <v>28</v>
      </c>
      <c r="J15">
        <f t="shared" si="10"/>
        <v>28</v>
      </c>
      <c r="K15">
        <f t="shared" si="10"/>
        <v>28</v>
      </c>
      <c r="L15">
        <f t="shared" si="10"/>
        <v>28</v>
      </c>
      <c r="M15">
        <f t="shared" si="10"/>
        <v>28</v>
      </c>
    </row>
    <row r="16" spans="1:27" ht="15.6">
      <c r="A16" s="1" t="s">
        <v>31</v>
      </c>
      <c r="B16">
        <f>B17*0.33</f>
        <v>0.10828125000000001</v>
      </c>
      <c r="C16">
        <f t="shared" ref="C16:M16" si="11">C17*0.33</f>
        <v>0.10828125000000001</v>
      </c>
      <c r="D16">
        <f t="shared" si="11"/>
        <v>0.10828125000000001</v>
      </c>
      <c r="E16">
        <f t="shared" si="11"/>
        <v>0.10828125000000001</v>
      </c>
      <c r="F16">
        <f t="shared" si="11"/>
        <v>0.10828125000000001</v>
      </c>
      <c r="G16">
        <f t="shared" si="11"/>
        <v>0.10828125000000001</v>
      </c>
      <c r="H16">
        <f t="shared" si="11"/>
        <v>0.10828125000000001</v>
      </c>
      <c r="I16">
        <f t="shared" si="11"/>
        <v>0.10828125000000001</v>
      </c>
      <c r="J16">
        <f t="shared" si="11"/>
        <v>0.10828125000000001</v>
      </c>
      <c r="K16">
        <f t="shared" si="11"/>
        <v>0.10828125000000001</v>
      </c>
      <c r="L16">
        <f t="shared" si="11"/>
        <v>0.10828125000000001</v>
      </c>
      <c r="M16">
        <f t="shared" si="11"/>
        <v>0.10828125000000001</v>
      </c>
    </row>
    <row r="17" spans="1:13" ht="15.6">
      <c r="A17" s="1" t="s">
        <v>30</v>
      </c>
      <c r="B17">
        <f>B18*B19</f>
        <v>0.328125</v>
      </c>
      <c r="C17">
        <f t="shared" ref="C17:M17" si="12">C18*C19</f>
        <v>0.328125</v>
      </c>
      <c r="D17">
        <f t="shared" si="12"/>
        <v>0.328125</v>
      </c>
      <c r="E17">
        <f t="shared" si="12"/>
        <v>0.328125</v>
      </c>
      <c r="F17">
        <f t="shared" si="12"/>
        <v>0.328125</v>
      </c>
      <c r="G17">
        <f t="shared" si="12"/>
        <v>0.328125</v>
      </c>
      <c r="H17">
        <f t="shared" si="12"/>
        <v>0.328125</v>
      </c>
      <c r="I17">
        <f t="shared" si="12"/>
        <v>0.328125</v>
      </c>
      <c r="J17">
        <f t="shared" si="12"/>
        <v>0.328125</v>
      </c>
      <c r="K17">
        <f t="shared" si="12"/>
        <v>0.328125</v>
      </c>
      <c r="L17">
        <f t="shared" si="12"/>
        <v>0.328125</v>
      </c>
      <c r="M17">
        <f t="shared" si="12"/>
        <v>0.328125</v>
      </c>
    </row>
    <row r="18" spans="1:13" ht="15.6">
      <c r="A18" s="1" t="s">
        <v>29</v>
      </c>
      <c r="B18" s="6">
        <v>6.25E-2</v>
      </c>
      <c r="C18">
        <f>$B$18</f>
        <v>6.25E-2</v>
      </c>
      <c r="D18">
        <f t="shared" ref="D18:M18" si="13">$B$18</f>
        <v>6.25E-2</v>
      </c>
      <c r="E18">
        <f t="shared" si="13"/>
        <v>6.25E-2</v>
      </c>
      <c r="F18">
        <f t="shared" si="13"/>
        <v>6.25E-2</v>
      </c>
      <c r="G18">
        <f t="shared" si="13"/>
        <v>6.25E-2</v>
      </c>
      <c r="H18">
        <f t="shared" si="13"/>
        <v>6.25E-2</v>
      </c>
      <c r="I18">
        <f t="shared" si="13"/>
        <v>6.25E-2</v>
      </c>
      <c r="J18">
        <f t="shared" si="13"/>
        <v>6.25E-2</v>
      </c>
      <c r="K18">
        <f t="shared" si="13"/>
        <v>6.25E-2</v>
      </c>
      <c r="L18">
        <f t="shared" si="13"/>
        <v>6.25E-2</v>
      </c>
      <c r="M18">
        <f t="shared" si="13"/>
        <v>6.25E-2</v>
      </c>
    </row>
    <row r="19" spans="1:13" ht="15.6">
      <c r="A19" s="1" t="s">
        <v>28</v>
      </c>
      <c r="B19">
        <f>B12/2</f>
        <v>5.25</v>
      </c>
      <c r="C19">
        <f t="shared" ref="C19:M19" si="14">C12/2</f>
        <v>5.25</v>
      </c>
      <c r="D19">
        <f t="shared" si="14"/>
        <v>5.25</v>
      </c>
      <c r="E19">
        <f t="shared" si="14"/>
        <v>5.25</v>
      </c>
      <c r="F19">
        <f t="shared" si="14"/>
        <v>5.25</v>
      </c>
      <c r="G19">
        <f t="shared" si="14"/>
        <v>5.25</v>
      </c>
      <c r="H19">
        <f t="shared" si="14"/>
        <v>5.25</v>
      </c>
      <c r="I19">
        <f t="shared" si="14"/>
        <v>5.25</v>
      </c>
      <c r="J19">
        <f t="shared" si="14"/>
        <v>5.25</v>
      </c>
      <c r="K19">
        <f t="shared" si="14"/>
        <v>5.25</v>
      </c>
      <c r="L19">
        <f t="shared" si="14"/>
        <v>5.25</v>
      </c>
      <c r="M19">
        <f t="shared" si="14"/>
        <v>5.25</v>
      </c>
    </row>
    <row r="20" spans="1:13" ht="15.6">
      <c r="A20" s="3" t="s">
        <v>27</v>
      </c>
      <c r="B20">
        <f>0.72*B28+0.028*B31*B32</f>
        <v>16.339600000000001</v>
      </c>
      <c r="C20">
        <f t="shared" ref="C20:M20" si="15">0.72*C28+0.028*C31*C32</f>
        <v>25.846640000000001</v>
      </c>
      <c r="D20">
        <f t="shared" si="15"/>
        <v>36.548200000000001</v>
      </c>
      <c r="E20">
        <f t="shared" si="15"/>
        <v>48.485280000000003</v>
      </c>
      <c r="F20">
        <f t="shared" si="15"/>
        <v>58.847079999999998</v>
      </c>
      <c r="G20">
        <f t="shared" si="15"/>
        <v>62.554679999999998</v>
      </c>
      <c r="H20">
        <f t="shared" si="15"/>
        <v>71.884919999999994</v>
      </c>
      <c r="I20">
        <f t="shared" si="15"/>
        <v>62.025840000000002</v>
      </c>
      <c r="J20">
        <f t="shared" si="15"/>
        <v>49.613720000000001</v>
      </c>
      <c r="K20">
        <f t="shared" si="15"/>
        <v>32.623840000000001</v>
      </c>
      <c r="L20">
        <f t="shared" si="15"/>
        <v>19.89808</v>
      </c>
      <c r="M20">
        <f t="shared" si="15"/>
        <v>14.9816</v>
      </c>
    </row>
    <row r="21" spans="1:13" ht="15.6">
      <c r="A21" s="3" t="s">
        <v>26</v>
      </c>
      <c r="B21">
        <f>AVERAGE(B29:B30)+459.7</f>
        <v>501.2</v>
      </c>
      <c r="C21">
        <f t="shared" ref="C21:M21" si="16">AVERAGE(C29:C30)+459.7</f>
        <v>503.2</v>
      </c>
      <c r="D21">
        <f t="shared" si="16"/>
        <v>508.2</v>
      </c>
      <c r="E21">
        <f t="shared" si="16"/>
        <v>511.7</v>
      </c>
      <c r="F21">
        <f t="shared" si="16"/>
        <v>518.20000000000005</v>
      </c>
      <c r="G21">
        <f t="shared" si="16"/>
        <v>523.70000000000005</v>
      </c>
      <c r="H21">
        <f t="shared" si="16"/>
        <v>529.20000000000005</v>
      </c>
      <c r="I21">
        <f t="shared" si="16"/>
        <v>529.20000000000005</v>
      </c>
      <c r="J21">
        <f t="shared" si="16"/>
        <v>524.20000000000005</v>
      </c>
      <c r="K21">
        <f t="shared" si="16"/>
        <v>514.70000000000005</v>
      </c>
      <c r="L21">
        <f t="shared" si="16"/>
        <v>506.2</v>
      </c>
      <c r="M21">
        <f t="shared" si="16"/>
        <v>500.2</v>
      </c>
    </row>
    <row r="22" spans="1:13" ht="15.6">
      <c r="A22" s="3" t="s">
        <v>25</v>
      </c>
      <c r="B22">
        <f>B23-B24</f>
        <v>0</v>
      </c>
      <c r="C22">
        <f t="shared" ref="C22:M22" si="17">C23-C24</f>
        <v>0</v>
      </c>
      <c r="D22">
        <f t="shared" si="17"/>
        <v>0</v>
      </c>
      <c r="E22">
        <f t="shared" si="17"/>
        <v>0</v>
      </c>
      <c r="F22">
        <f t="shared" si="17"/>
        <v>0</v>
      </c>
      <c r="G22">
        <f t="shared" si="17"/>
        <v>0</v>
      </c>
      <c r="H22">
        <f t="shared" si="17"/>
        <v>0</v>
      </c>
      <c r="I22">
        <f t="shared" si="17"/>
        <v>0</v>
      </c>
      <c r="J22">
        <f t="shared" si="17"/>
        <v>0</v>
      </c>
      <c r="K22">
        <f t="shared" si="17"/>
        <v>0</v>
      </c>
      <c r="L22">
        <f t="shared" si="17"/>
        <v>0</v>
      </c>
      <c r="M22">
        <f t="shared" si="17"/>
        <v>0</v>
      </c>
    </row>
    <row r="23" spans="1:13" ht="15.6">
      <c r="A23" s="3" t="s">
        <v>53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</row>
    <row r="24" spans="1:13" ht="15.6">
      <c r="A24" s="3" t="s">
        <v>54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</row>
    <row r="25" spans="1:13" ht="15.6">
      <c r="A25" s="3" t="s">
        <v>24</v>
      </c>
      <c r="B25">
        <v>0.5</v>
      </c>
      <c r="C25">
        <v>0.5</v>
      </c>
      <c r="D25">
        <v>0.5</v>
      </c>
      <c r="E25">
        <v>0.5</v>
      </c>
      <c r="F25">
        <v>0.5</v>
      </c>
      <c r="G25">
        <v>0.5</v>
      </c>
      <c r="H25">
        <v>0.5</v>
      </c>
      <c r="I25">
        <v>0.5</v>
      </c>
      <c r="J25">
        <v>0.5</v>
      </c>
      <c r="K25">
        <v>0.5</v>
      </c>
      <c r="L25">
        <v>0.5</v>
      </c>
      <c r="M25">
        <v>0.5</v>
      </c>
    </row>
    <row r="26" spans="1:13" ht="15.6">
      <c r="A26" s="1" t="s">
        <v>23</v>
      </c>
      <c r="B26" s="6">
        <v>14.87</v>
      </c>
      <c r="C26" s="6">
        <f>$B$26</f>
        <v>14.87</v>
      </c>
      <c r="D26" s="6">
        <f t="shared" ref="D26:M26" si="18">$B$26</f>
        <v>14.87</v>
      </c>
      <c r="E26" s="6">
        <f t="shared" si="18"/>
        <v>14.87</v>
      </c>
      <c r="F26" s="6">
        <f t="shared" si="18"/>
        <v>14.87</v>
      </c>
      <c r="G26" s="6">
        <f t="shared" si="18"/>
        <v>14.87</v>
      </c>
      <c r="H26" s="6">
        <f t="shared" si="18"/>
        <v>14.87</v>
      </c>
      <c r="I26" s="6">
        <f t="shared" si="18"/>
        <v>14.87</v>
      </c>
      <c r="J26" s="6">
        <f t="shared" si="18"/>
        <v>14.87</v>
      </c>
      <c r="K26" s="6">
        <f t="shared" si="18"/>
        <v>14.87</v>
      </c>
      <c r="L26" s="6">
        <f t="shared" si="18"/>
        <v>14.87</v>
      </c>
      <c r="M26" s="6">
        <f t="shared" si="18"/>
        <v>14.87</v>
      </c>
    </row>
    <row r="27" spans="1:13" ht="15.6">
      <c r="A27" s="1" t="s">
        <v>22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</row>
    <row r="28" spans="1:13" ht="15.6">
      <c r="A28" s="3" t="s">
        <v>21</v>
      </c>
      <c r="B28">
        <f>B29-B30</f>
        <v>11</v>
      </c>
      <c r="C28">
        <f t="shared" ref="C28:M28" si="19">C29-C30</f>
        <v>15</v>
      </c>
      <c r="D28">
        <f t="shared" si="19"/>
        <v>17</v>
      </c>
      <c r="E28">
        <f t="shared" si="19"/>
        <v>18</v>
      </c>
      <c r="F28">
        <f t="shared" si="19"/>
        <v>19</v>
      </c>
      <c r="G28">
        <f t="shared" si="19"/>
        <v>20</v>
      </c>
      <c r="H28">
        <f t="shared" si="19"/>
        <v>23</v>
      </c>
      <c r="I28">
        <f t="shared" si="19"/>
        <v>23</v>
      </c>
      <c r="J28">
        <f t="shared" si="19"/>
        <v>23</v>
      </c>
      <c r="K28">
        <f t="shared" si="19"/>
        <v>18</v>
      </c>
      <c r="L28">
        <f t="shared" si="19"/>
        <v>13</v>
      </c>
      <c r="M28">
        <f t="shared" si="19"/>
        <v>11</v>
      </c>
    </row>
    <row r="29" spans="1:13" ht="15.6">
      <c r="A29" s="3" t="s">
        <v>55</v>
      </c>
      <c r="B29" s="6">
        <v>47</v>
      </c>
      <c r="C29" s="6">
        <v>51</v>
      </c>
      <c r="D29" s="6">
        <v>57</v>
      </c>
      <c r="E29" s="6">
        <v>61</v>
      </c>
      <c r="F29" s="6">
        <v>68</v>
      </c>
      <c r="G29" s="6">
        <v>74</v>
      </c>
      <c r="H29" s="6">
        <v>81</v>
      </c>
      <c r="I29" s="6">
        <v>81</v>
      </c>
      <c r="J29" s="6">
        <v>76</v>
      </c>
      <c r="K29" s="6">
        <v>64</v>
      </c>
      <c r="L29" s="6">
        <v>53</v>
      </c>
      <c r="M29" s="6">
        <v>46</v>
      </c>
    </row>
    <row r="30" spans="1:13" ht="15.6">
      <c r="A30" s="3" t="s">
        <v>56</v>
      </c>
      <c r="B30" s="6">
        <v>36</v>
      </c>
      <c r="C30" s="6">
        <v>36</v>
      </c>
      <c r="D30" s="6">
        <v>40</v>
      </c>
      <c r="E30" s="6">
        <v>43</v>
      </c>
      <c r="F30" s="6">
        <v>49</v>
      </c>
      <c r="G30" s="6">
        <v>54</v>
      </c>
      <c r="H30" s="6">
        <v>58</v>
      </c>
      <c r="I30" s="6">
        <v>58</v>
      </c>
      <c r="J30" s="6">
        <v>53</v>
      </c>
      <c r="K30" s="6">
        <v>46</v>
      </c>
      <c r="L30" s="6">
        <v>40</v>
      </c>
      <c r="M30" s="6">
        <v>35</v>
      </c>
    </row>
    <row r="31" spans="1:13">
      <c r="A31" s="2" t="s">
        <v>20</v>
      </c>
      <c r="B31" s="6">
        <v>0.97</v>
      </c>
      <c r="C31">
        <f>$B$31</f>
        <v>0.97</v>
      </c>
      <c r="D31">
        <f t="shared" ref="D31:M31" si="20">$B$31</f>
        <v>0.97</v>
      </c>
      <c r="E31">
        <f t="shared" si="20"/>
        <v>0.97</v>
      </c>
      <c r="F31">
        <f t="shared" si="20"/>
        <v>0.97</v>
      </c>
      <c r="G31">
        <f t="shared" si="20"/>
        <v>0.97</v>
      </c>
      <c r="H31">
        <f t="shared" si="20"/>
        <v>0.97</v>
      </c>
      <c r="I31">
        <f t="shared" si="20"/>
        <v>0.97</v>
      </c>
      <c r="J31">
        <f t="shared" si="20"/>
        <v>0.97</v>
      </c>
      <c r="K31">
        <f t="shared" si="20"/>
        <v>0.97</v>
      </c>
      <c r="L31">
        <f t="shared" si="20"/>
        <v>0.97</v>
      </c>
      <c r="M31">
        <f t="shared" si="20"/>
        <v>0.97</v>
      </c>
    </row>
    <row r="32" spans="1:13">
      <c r="A32" s="2" t="s">
        <v>19</v>
      </c>
      <c r="B32" s="6">
        <v>310</v>
      </c>
      <c r="C32" s="6">
        <v>554</v>
      </c>
      <c r="D32" s="6">
        <v>895</v>
      </c>
      <c r="E32" s="6">
        <v>1308</v>
      </c>
      <c r="F32" s="6">
        <v>1663</v>
      </c>
      <c r="G32" s="6">
        <v>1773</v>
      </c>
      <c r="H32" s="6">
        <v>2037</v>
      </c>
      <c r="I32" s="6">
        <v>1674</v>
      </c>
      <c r="J32" s="6">
        <v>1217</v>
      </c>
      <c r="K32" s="6">
        <v>724</v>
      </c>
      <c r="L32" s="6">
        <v>388</v>
      </c>
      <c r="M32" s="6">
        <v>260</v>
      </c>
    </row>
    <row r="33" spans="1:13" ht="15.6">
      <c r="A33" s="1" t="s">
        <v>18</v>
      </c>
      <c r="B33" s="6">
        <v>50</v>
      </c>
      <c r="C33">
        <f>$B$33</f>
        <v>50</v>
      </c>
      <c r="D33">
        <f t="shared" ref="D33:M33" si="21">$B$33</f>
        <v>50</v>
      </c>
      <c r="E33">
        <f t="shared" si="21"/>
        <v>50</v>
      </c>
      <c r="F33">
        <f t="shared" si="21"/>
        <v>50</v>
      </c>
      <c r="G33">
        <f t="shared" si="21"/>
        <v>50</v>
      </c>
      <c r="H33">
        <f t="shared" si="21"/>
        <v>50</v>
      </c>
      <c r="I33">
        <f t="shared" si="21"/>
        <v>50</v>
      </c>
      <c r="J33">
        <f t="shared" si="21"/>
        <v>50</v>
      </c>
      <c r="K33">
        <f t="shared" si="21"/>
        <v>50</v>
      </c>
      <c r="L33">
        <f t="shared" si="21"/>
        <v>50</v>
      </c>
      <c r="M33">
        <f t="shared" si="21"/>
        <v>50</v>
      </c>
    </row>
    <row r="34" spans="1:13">
      <c r="A34" s="1" t="s">
        <v>17</v>
      </c>
      <c r="B34">
        <v>10.731</v>
      </c>
      <c r="C34">
        <v>10.731</v>
      </c>
      <c r="D34">
        <v>10.731</v>
      </c>
      <c r="E34">
        <v>10.731</v>
      </c>
      <c r="F34">
        <v>10.731</v>
      </c>
      <c r="G34">
        <v>10.731</v>
      </c>
      <c r="H34">
        <v>10.731</v>
      </c>
      <c r="I34">
        <v>10.731</v>
      </c>
      <c r="J34">
        <v>10.731</v>
      </c>
      <c r="K34">
        <v>10.731</v>
      </c>
      <c r="L34">
        <v>10.731</v>
      </c>
      <c r="M34">
        <v>10.731</v>
      </c>
    </row>
    <row r="35" spans="1:13" ht="15.6">
      <c r="A35" s="1" t="s">
        <v>16</v>
      </c>
      <c r="B35">
        <f>(180+B37)/(6*B37)/12</f>
        <v>0.11004273504273504</v>
      </c>
      <c r="C35">
        <f t="shared" ref="C35:M35" si="22">(180+C37)/(6*C37)/12</f>
        <v>0.11004273504273504</v>
      </c>
      <c r="D35">
        <f t="shared" si="22"/>
        <v>0.11004273504273504</v>
      </c>
      <c r="E35">
        <f t="shared" si="22"/>
        <v>0.11004273504273504</v>
      </c>
      <c r="F35">
        <f t="shared" si="22"/>
        <v>0.11004273504273504</v>
      </c>
      <c r="G35">
        <f t="shared" si="22"/>
        <v>0.11004273504273504</v>
      </c>
      <c r="H35">
        <f t="shared" si="22"/>
        <v>0.11004273504273504</v>
      </c>
      <c r="I35">
        <f t="shared" si="22"/>
        <v>0.11004273504273504</v>
      </c>
      <c r="J35">
        <f t="shared" si="22"/>
        <v>0.11004273504273504</v>
      </c>
      <c r="K35">
        <f t="shared" si="22"/>
        <v>0.11004273504273504</v>
      </c>
      <c r="L35">
        <f t="shared" si="22"/>
        <v>0.11004273504273504</v>
      </c>
      <c r="M35">
        <f t="shared" si="22"/>
        <v>0.11004273504273504</v>
      </c>
    </row>
    <row r="36" spans="1:13" ht="15.6">
      <c r="A36" s="1" t="s">
        <v>15</v>
      </c>
      <c r="B36">
        <v>0.75</v>
      </c>
      <c r="C36">
        <v>0.75</v>
      </c>
      <c r="D36">
        <v>0.75</v>
      </c>
      <c r="E36">
        <v>0.75</v>
      </c>
      <c r="F36">
        <v>0.75</v>
      </c>
      <c r="G36">
        <v>0.75</v>
      </c>
      <c r="H36">
        <v>0.75</v>
      </c>
      <c r="I36">
        <v>0.75</v>
      </c>
      <c r="J36">
        <v>0.75</v>
      </c>
      <c r="K36">
        <v>0.75</v>
      </c>
      <c r="L36">
        <v>0.75</v>
      </c>
      <c r="M36">
        <v>0.75</v>
      </c>
    </row>
    <row r="37" spans="1:13">
      <c r="A37" s="1" t="s">
        <v>14</v>
      </c>
      <c r="B37" s="6">
        <v>26</v>
      </c>
      <c r="C37" s="6">
        <v>26</v>
      </c>
      <c r="D37" s="6">
        <v>26</v>
      </c>
      <c r="E37" s="6">
        <v>26</v>
      </c>
      <c r="F37" s="6">
        <v>26</v>
      </c>
      <c r="G37" s="6">
        <v>26</v>
      </c>
      <c r="H37" s="6">
        <v>26</v>
      </c>
      <c r="I37" s="6">
        <v>26</v>
      </c>
      <c r="J37" s="6">
        <v>26</v>
      </c>
      <c r="K37" s="6">
        <v>26</v>
      </c>
      <c r="L37" s="6">
        <v>26</v>
      </c>
      <c r="M37" s="6">
        <v>26</v>
      </c>
    </row>
    <row r="38" spans="1:13" ht="15.6">
      <c r="A38" s="1" t="s">
        <v>13</v>
      </c>
      <c r="B38">
        <f>PI()*B12^2/4*B39</f>
        <v>2597.7044254370603</v>
      </c>
      <c r="C38">
        <f t="shared" ref="C38:M38" si="23">PI()*C12^2/4*C39</f>
        <v>2597.7044254370603</v>
      </c>
      <c r="D38">
        <f t="shared" si="23"/>
        <v>2597.7044254370603</v>
      </c>
      <c r="E38">
        <f t="shared" si="23"/>
        <v>2597.7044254370603</v>
      </c>
      <c r="F38">
        <f t="shared" si="23"/>
        <v>2597.7044254370603</v>
      </c>
      <c r="G38">
        <f t="shared" si="23"/>
        <v>2597.7044254370603</v>
      </c>
      <c r="H38">
        <f t="shared" si="23"/>
        <v>2597.7044254370603</v>
      </c>
      <c r="I38">
        <f t="shared" si="23"/>
        <v>2597.7044254370603</v>
      </c>
      <c r="J38">
        <f t="shared" si="23"/>
        <v>2597.7044254370603</v>
      </c>
      <c r="K38">
        <f t="shared" si="23"/>
        <v>2597.7044254370603</v>
      </c>
      <c r="L38">
        <f t="shared" si="23"/>
        <v>2597.7044254370603</v>
      </c>
      <c r="M38">
        <f t="shared" si="23"/>
        <v>2597.7044254370603</v>
      </c>
    </row>
    <row r="39" spans="1:13" ht="15.6">
      <c r="A39" s="1" t="s">
        <v>12</v>
      </c>
      <c r="B39">
        <f>B14</f>
        <v>30</v>
      </c>
      <c r="C39">
        <f t="shared" ref="C39:M39" si="24">C14</f>
        <v>30</v>
      </c>
      <c r="D39">
        <f t="shared" si="24"/>
        <v>30</v>
      </c>
      <c r="E39">
        <f t="shared" si="24"/>
        <v>30</v>
      </c>
      <c r="F39">
        <f t="shared" si="24"/>
        <v>30</v>
      </c>
      <c r="G39">
        <f t="shared" si="24"/>
        <v>30</v>
      </c>
      <c r="H39">
        <f t="shared" si="24"/>
        <v>30</v>
      </c>
      <c r="I39">
        <f t="shared" si="24"/>
        <v>30</v>
      </c>
      <c r="J39">
        <f t="shared" si="24"/>
        <v>30</v>
      </c>
      <c r="K39">
        <f t="shared" si="24"/>
        <v>30</v>
      </c>
      <c r="L39">
        <f t="shared" si="24"/>
        <v>30</v>
      </c>
      <c r="M39">
        <f t="shared" si="24"/>
        <v>30</v>
      </c>
    </row>
    <row r="40" spans="1:13">
      <c r="A40" s="1"/>
    </row>
    <row r="41" spans="1:13">
      <c r="A41" s="1"/>
    </row>
    <row r="42" spans="1:13">
      <c r="A42" s="1"/>
    </row>
    <row r="43" spans="1:13">
      <c r="A43" s="1"/>
    </row>
    <row r="44" spans="1:13">
      <c r="A44" s="1"/>
    </row>
    <row r="45" spans="1:13">
      <c r="A45" s="1"/>
    </row>
    <row r="46" spans="1:13">
      <c r="A46" s="1"/>
    </row>
    <row r="47" spans="1:13">
      <c r="A47" s="1"/>
    </row>
    <row r="48" spans="1:13">
      <c r="A48" s="1"/>
    </row>
    <row r="49" spans="1:1">
      <c r="A49" s="1" t="s">
        <v>11</v>
      </c>
    </row>
    <row r="50" spans="1:1">
      <c r="A50" s="1" t="s">
        <v>10</v>
      </c>
    </row>
    <row r="51" spans="1:1">
      <c r="A51" s="1" t="s">
        <v>9</v>
      </c>
    </row>
    <row r="52" spans="1:1">
      <c r="A52" s="1" t="s">
        <v>8</v>
      </c>
    </row>
    <row r="53" spans="1:1">
      <c r="A53" s="1" t="s">
        <v>7</v>
      </c>
    </row>
    <row r="54" spans="1:1">
      <c r="A54" s="1" t="s">
        <v>6</v>
      </c>
    </row>
    <row r="55" spans="1:1">
      <c r="A55" s="1" t="s">
        <v>5</v>
      </c>
    </row>
    <row r="56" spans="1:1">
      <c r="A56" s="1" t="s">
        <v>4</v>
      </c>
    </row>
    <row r="57" spans="1:1">
      <c r="A57" s="1" t="s">
        <v>3</v>
      </c>
    </row>
    <row r="58" spans="1:1">
      <c r="A58" s="1" t="s">
        <v>2</v>
      </c>
    </row>
    <row r="59" spans="1:1">
      <c r="A59" s="1" t="s">
        <v>1</v>
      </c>
    </row>
    <row r="60" spans="1:1">
      <c r="A60" s="1" t="s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docMetadata/LabelInfo.xml><?xml version="1.0" encoding="utf-8"?>
<clbl:labelList xmlns:clbl="http://schemas.microsoft.com/office/2020/mipLabelMetadata">
  <clbl:label id="{56f8a036-ae1b-4f85-92d3-f4203c03c43b}" enabled="1" method="Standard" siteId="{5f229ce1-773c-46ed-a6fa-974006fae0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2</vt:i4>
      </vt:variant>
    </vt:vector>
  </HeadingPairs>
  <TitlesOfParts>
    <vt:vector size="48" baseType="lpstr">
      <vt:lpstr>Tank Emission Summary</vt:lpstr>
      <vt:lpstr>JAIL 1</vt:lpstr>
      <vt:lpstr>JAIL 2</vt:lpstr>
      <vt:lpstr>JAIL 3</vt:lpstr>
      <vt:lpstr>JAIL 4</vt:lpstr>
      <vt:lpstr>JAIL 7</vt:lpstr>
      <vt:lpstr>JAIL 8</vt:lpstr>
      <vt:lpstr>JAIL 9</vt:lpstr>
      <vt:lpstr>CT 1</vt:lpstr>
      <vt:lpstr>CT 2</vt:lpstr>
      <vt:lpstr>CT 3</vt:lpstr>
      <vt:lpstr>CT 4</vt:lpstr>
      <vt:lpstr>CT 5</vt:lpstr>
      <vt:lpstr>CT 6</vt:lpstr>
      <vt:lpstr>Tank 12</vt:lpstr>
      <vt:lpstr>100-1</vt:lpstr>
      <vt:lpstr>100-2</vt:lpstr>
      <vt:lpstr>220-1</vt:lpstr>
      <vt:lpstr>220-2</vt:lpstr>
      <vt:lpstr>TK10401</vt:lpstr>
      <vt:lpstr>TK10402</vt:lpstr>
      <vt:lpstr>TK10403</vt:lpstr>
      <vt:lpstr>TK10404</vt:lpstr>
      <vt:lpstr>TK10501</vt:lpstr>
      <vt:lpstr>TK10502</vt:lpstr>
      <vt:lpstr>EG2</vt:lpstr>
      <vt:lpstr>EG3</vt:lpstr>
      <vt:lpstr>NewAF1</vt:lpstr>
      <vt:lpstr>NewAF2</vt:lpstr>
      <vt:lpstr>NewAF3</vt:lpstr>
      <vt:lpstr>NewAF4</vt:lpstr>
      <vt:lpstr>WWF-1</vt:lpstr>
      <vt:lpstr>UO-1</vt:lpstr>
      <vt:lpstr>UO-2</vt:lpstr>
      <vt:lpstr>UO-3</vt:lpstr>
      <vt:lpstr>UO-4</vt:lpstr>
      <vt:lpstr>UO-5</vt:lpstr>
      <vt:lpstr>UO-6</vt:lpstr>
      <vt:lpstr>SO-1</vt:lpstr>
      <vt:lpstr>SO-2</vt:lpstr>
      <vt:lpstr>AF-1</vt:lpstr>
      <vt:lpstr>MDO-1</vt:lpstr>
      <vt:lpstr>WLE-1</vt:lpstr>
      <vt:lpstr>PF-2</vt:lpstr>
      <vt:lpstr>Tank 30</vt:lpstr>
      <vt:lpstr>Sheet1</vt:lpstr>
      <vt:lpstr>'JAIL 1'!Print_Area</vt:lpstr>
      <vt:lpstr>'Tank Emission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Gregg</dc:creator>
  <cp:lastModifiedBy>KUOPPAMAKI Heather * DEQ</cp:lastModifiedBy>
  <dcterms:created xsi:type="dcterms:W3CDTF">2018-02-12T23:31:16Z</dcterms:created>
  <dcterms:modified xsi:type="dcterms:W3CDTF">2024-02-15T20:20:26Z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2024-02-15T18:23:39Z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98c4a750-b2f5-4e96-a84d-f6b758920463</vt:lpwstr>
  </property>
  <property fmtid="{D5CDD505-2E9C-101B-9397-08002B2CF9AE}" pid="8" name="MSIP_Label_09b73270-2993-4076-be47-9c78f42a1e84_ContentBits">
    <vt:lpwstr>0</vt:lpwstr>
  </property>
</Properties>
</file>