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embeddings/oleObject3.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activeX/activeX2.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4196" windowHeight="7860" activeTab="1"/>
  </bookViews>
  <sheets>
    <sheet name="Schedule summary" sheetId="5" r:id="rId1"/>
    <sheet name="Schedule" sheetId="1" r:id="rId2"/>
    <sheet name="Tasks summary" sheetId="3" r:id="rId3"/>
    <sheet name="main sharepoint" sheetId="6" r:id="rId4"/>
    <sheet name="ind SP" sheetId="7" r:id="rId5"/>
  </sheets>
  <definedNames>
    <definedName name="_xlnm._FilterDatabase" localSheetId="1" hidden="1">Schedule!$A$1:$XFB$231</definedName>
    <definedName name="AdvisoryCommittee">Schedule!$A$128</definedName>
    <definedName name="advisorycommitteepresentation">Schedule!#REF!</definedName>
    <definedName name="closingrecordsandarchival">Schedule!$227:$227</definedName>
    <definedName name="CommunicationsPlanning">Schedule!$A$108</definedName>
    <definedName name="ConceptDevelopment">Schedule!$A$73</definedName>
    <definedName name="dasfeeapprovalpart2">Schedule!$223:$223</definedName>
    <definedName name="documentpreparation">Schedule!$212:$212</definedName>
    <definedName name="EQCFacilitatedHeaerings">Schedule!$A$119</definedName>
    <definedName name="eqcmeeting">Schedule!$D$69</definedName>
    <definedName name="EQCPreparation">Schedule!$A$195</definedName>
    <definedName name="Fees">Schedule!$A$94</definedName>
    <definedName name="filing">Schedule!$214:$214</definedName>
    <definedName name="InitialRuleWork">Schedule!$B$123</definedName>
    <definedName name="keepmanagementinformed">Schedule!$153:$153</definedName>
    <definedName name="legislativecounselnotification">Schedule!$219:$219</definedName>
    <definedName name="noticepublicationdate">Schedule!$D$65</definedName>
    <definedName name="Notifications">Schedule!$A$178</definedName>
    <definedName name="OverviewofKeyDates">Schedule!$A$58</definedName>
    <definedName name="posteqc">Schedule!$211:$211</definedName>
    <definedName name="PreplanningforHearings">Schedule!$B$112</definedName>
    <definedName name="PreviewPeriod">Schedule!$A$169</definedName>
    <definedName name="_xlnm.Print_Area" localSheetId="1">Schedule!$A:$E</definedName>
    <definedName name="_xlnm.Print_Titles" localSheetId="1">Schedule!$1:$1</definedName>
    <definedName name="PublicCommentandTestimony">Schedule!$A$184</definedName>
    <definedName name="PublicCommentCloses">Schedule!$B$193</definedName>
    <definedName name="PublicNotice">Schedule!$A$150</definedName>
    <definedName name="RulePublicationWork">Schedule!$A$156</definedName>
    <definedName name="SIP">Schedule!$A$89</definedName>
    <definedName name="StartRulemaking">Schedule!$B$100</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67" i="1"/>
  <c r="C24" i="5"/>
  <c r="D64" i="1"/>
  <c r="D186" l="1"/>
  <c r="D185"/>
  <c r="D157"/>
  <c r="D204" l="1"/>
  <c r="D160"/>
  <c r="C58" i="3" l="1"/>
  <c r="E17" i="7"/>
  <c r="D17"/>
  <c r="D146" i="1"/>
  <c r="E10" i="7" l="1"/>
  <c r="D10"/>
  <c r="C51" i="5"/>
  <c r="C48" i="3"/>
  <c r="D62" i="1"/>
  <c r="D61"/>
  <c r="D63"/>
  <c r="D66"/>
  <c r="D68"/>
  <c r="D91"/>
  <c r="D92"/>
  <c r="D93"/>
  <c r="D95"/>
  <c r="D96"/>
  <c r="D97"/>
  <c r="D98"/>
  <c r="D99"/>
  <c r="D109"/>
  <c r="D112"/>
  <c r="D123"/>
  <c r="D130"/>
  <c r="D137"/>
  <c r="D139"/>
  <c r="D143"/>
  <c r="D144"/>
  <c r="D148"/>
  <c r="D151"/>
  <c r="D154"/>
  <c r="D164"/>
  <c r="D166"/>
  <c r="D171"/>
  <c r="D180"/>
  <c r="D181"/>
  <c r="D182"/>
  <c r="D183"/>
  <c r="D190"/>
  <c r="D193"/>
  <c r="D199"/>
  <c r="D200"/>
  <c r="D202"/>
  <c r="D206"/>
  <c r="D207"/>
  <c r="D210"/>
  <c r="E23" i="7" l="1"/>
  <c r="D23"/>
  <c r="E11"/>
  <c r="D11"/>
  <c r="C53" i="5"/>
  <c r="C51" i="3"/>
  <c r="C50" i="5"/>
  <c r="C62"/>
  <c r="C66" i="3"/>
  <c r="C49"/>
  <c r="E30" i="7"/>
  <c r="E31" i="6"/>
  <c r="E33" i="7"/>
  <c r="C59" i="5"/>
  <c r="E18" i="7"/>
  <c r="C59" i="3" l="1"/>
  <c r="E19" i="7"/>
  <c r="D32" i="6"/>
  <c r="D31"/>
  <c r="C73" i="5"/>
  <c r="C75" i="3"/>
  <c r="D33" i="7"/>
  <c r="D18"/>
  <c r="D29" i="6"/>
  <c r="D32" i="7"/>
  <c r="D19"/>
  <c r="C71" i="5"/>
  <c r="E29" i="6"/>
  <c r="E32"/>
  <c r="E32" i="7"/>
  <c r="D30"/>
  <c r="C60" i="3"/>
  <c r="C73"/>
  <c r="C74" i="5"/>
  <c r="C58"/>
  <c r="D39" i="7" l="1"/>
  <c r="D44"/>
  <c r="E42"/>
  <c r="E39" i="6"/>
  <c r="E36" l="1"/>
  <c r="E2" i="7"/>
  <c r="D2"/>
  <c r="D40"/>
  <c r="E14"/>
  <c r="E14" i="6"/>
  <c r="D14" i="7"/>
  <c r="D14" i="6"/>
  <c r="C28" i="5"/>
  <c r="E41" i="7"/>
  <c r="E16"/>
  <c r="E16" i="6"/>
  <c r="D16" i="7"/>
  <c r="D16" i="6"/>
  <c r="D39"/>
  <c r="E38" i="7"/>
  <c r="E8"/>
  <c r="E7" i="6"/>
  <c r="D8" i="7"/>
  <c r="D7" i="6"/>
  <c r="E43" i="7"/>
  <c r="E20"/>
  <c r="E19" i="6"/>
  <c r="D20" i="7"/>
  <c r="D19" i="6"/>
  <c r="E40" i="7"/>
  <c r="C30" i="3"/>
  <c r="C31"/>
  <c r="C25"/>
  <c r="D41" i="6"/>
  <c r="C28" i="3"/>
  <c r="D38" i="7"/>
  <c r="D42"/>
  <c r="E43" i="6"/>
  <c r="E44" i="7"/>
  <c r="D43" i="6"/>
  <c r="D38"/>
  <c r="E39" i="7"/>
  <c r="C26" i="3"/>
  <c r="C32"/>
  <c r="C30" i="5"/>
  <c r="C32"/>
  <c r="E37" i="6"/>
  <c r="D40"/>
  <c r="D42"/>
  <c r="D37" i="7"/>
  <c r="D41"/>
  <c r="D43"/>
  <c r="C24" i="3"/>
  <c r="C29"/>
  <c r="C29" i="5"/>
  <c r="D36" i="6"/>
  <c r="E40"/>
  <c r="E42"/>
  <c r="E37" i="7"/>
  <c r="C25" i="5"/>
  <c r="C26"/>
  <c r="C31"/>
  <c r="D37" i="6"/>
  <c r="E41"/>
  <c r="D26"/>
  <c r="C66" i="5" l="1"/>
  <c r="C77" i="3"/>
  <c r="E24" i="6" l="1"/>
  <c r="D25" i="7"/>
  <c r="D24" i="6"/>
  <c r="E33"/>
  <c r="D33"/>
  <c r="E34" i="7"/>
  <c r="D34"/>
  <c r="D12" i="6"/>
  <c r="E12"/>
  <c r="E25" i="7"/>
  <c r="C76" i="5"/>
  <c r="C67" i="3"/>
  <c r="B26" i="6"/>
  <c r="E26"/>
  <c r="E27" i="7"/>
  <c r="D27"/>
  <c r="E36" l="1"/>
  <c r="D36"/>
  <c r="B35" i="6" l="1"/>
  <c r="B34"/>
  <c r="B30"/>
  <c r="B29"/>
  <c r="B28"/>
  <c r="B27"/>
  <c r="B25"/>
  <c r="B23"/>
  <c r="B22"/>
  <c r="B21"/>
  <c r="B20"/>
  <c r="B19"/>
  <c r="B17"/>
  <c r="B16"/>
  <c r="B15"/>
  <c r="B14"/>
  <c r="B13"/>
  <c r="B11"/>
  <c r="B10"/>
  <c r="B9"/>
  <c r="B8"/>
  <c r="B7"/>
  <c r="B6"/>
  <c r="B5"/>
  <c r="B4"/>
  <c r="B3"/>
  <c r="B2"/>
  <c r="E35"/>
  <c r="D35"/>
  <c r="C16" i="3" l="1"/>
  <c r="C19" i="5"/>
  <c r="C18"/>
  <c r="C17" i="3"/>
  <c r="C15" i="5"/>
  <c r="C21" i="3"/>
  <c r="C20" i="5"/>
  <c r="C22"/>
  <c r="C78"/>
  <c r="C78" i="3"/>
  <c r="C68"/>
  <c r="C65"/>
  <c r="C52"/>
  <c r="C37" i="5"/>
  <c r="C46" i="3"/>
  <c r="C22"/>
  <c r="C18"/>
  <c r="C79"/>
  <c r="C71" l="1"/>
  <c r="D28" i="6"/>
  <c r="C16" i="5"/>
  <c r="C35"/>
  <c r="C21"/>
  <c r="D31" i="7"/>
  <c r="E31"/>
  <c r="E35"/>
  <c r="D35"/>
  <c r="E7"/>
  <c r="D7"/>
  <c r="E3"/>
  <c r="D3"/>
  <c r="E12"/>
  <c r="D12"/>
  <c r="E24"/>
  <c r="D24"/>
  <c r="C50" i="3"/>
  <c r="E6" i="7"/>
  <c r="D6"/>
  <c r="E26"/>
  <c r="D26"/>
  <c r="C20" i="3"/>
  <c r="C34"/>
  <c r="E4" i="7"/>
  <c r="D4"/>
  <c r="E9"/>
  <c r="D9"/>
  <c r="E15"/>
  <c r="D15"/>
  <c r="C60" i="5"/>
  <c r="E21" i="7"/>
  <c r="E22"/>
  <c r="D22"/>
  <c r="D21"/>
  <c r="E28"/>
  <c r="D28"/>
  <c r="E5"/>
  <c r="D5"/>
  <c r="E13"/>
  <c r="D13"/>
  <c r="E29"/>
  <c r="D29"/>
  <c r="E30" i="6"/>
  <c r="D30"/>
  <c r="E34"/>
  <c r="D34"/>
  <c r="D6"/>
  <c r="E6"/>
  <c r="D2"/>
  <c r="E2"/>
  <c r="E9"/>
  <c r="D9"/>
  <c r="E27"/>
  <c r="D27"/>
  <c r="C15" i="3"/>
  <c r="E3" i="6"/>
  <c r="D3"/>
  <c r="E8"/>
  <c r="D8"/>
  <c r="E17"/>
  <c r="D17"/>
  <c r="E23"/>
  <c r="D23"/>
  <c r="C36" i="3"/>
  <c r="E4" i="6"/>
  <c r="D4"/>
  <c r="E11"/>
  <c r="D11"/>
  <c r="E15"/>
  <c r="D15"/>
  <c r="E25"/>
  <c r="D25"/>
  <c r="E13"/>
  <c r="D13"/>
  <c r="E20"/>
  <c r="D20"/>
  <c r="E21"/>
  <c r="D21"/>
  <c r="E5"/>
  <c r="D5"/>
  <c r="E10"/>
  <c r="D10"/>
  <c r="E22"/>
  <c r="D22"/>
  <c r="E28"/>
  <c r="C72" i="5"/>
  <c r="C77"/>
  <c r="C64"/>
  <c r="C47" i="3"/>
  <c r="C67" i="5"/>
  <c r="C57" s="1"/>
  <c r="C64" i="3"/>
  <c r="C70"/>
  <c r="C19"/>
  <c r="C35"/>
  <c r="C53"/>
  <c r="C39" i="5"/>
  <c r="C34"/>
  <c r="C36"/>
  <c r="C46"/>
  <c r="C52"/>
  <c r="C54"/>
  <c r="C56"/>
  <c r="C69"/>
  <c r="C45" i="3"/>
  <c r="C74"/>
  <c r="C62"/>
  <c r="C61" i="5"/>
  <c r="C68"/>
  <c r="C17"/>
</calcChain>
</file>

<file path=xl/sharedStrings.xml><?xml version="1.0" encoding="utf-8"?>
<sst xmlns="http://schemas.openxmlformats.org/spreadsheetml/2006/main" count="824" uniqueCount="460">
  <si>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</si>
  <si>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</si>
  <si>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</si>
  <si>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</si>
  <si>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</si>
  <si>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</si>
  <si>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</si>
  <si>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</si>
  <si>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</si>
  <si>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</si>
  <si>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</si>
  <si>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</si>
  <si>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</si>
  <si>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</si>
  <si>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</si>
  <si>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</si>
  <si>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</si>
  <si>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Director</t>
  </si>
  <si>
    <t>Advisory Committee</t>
  </si>
  <si>
    <t>Y/N</t>
  </si>
  <si>
    <t>file rules</t>
  </si>
  <si>
    <t>Rules become effective</t>
  </si>
  <si>
    <t>Concept Development</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</si>
  <si>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</si>
  <si>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</si>
  <si>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</si>
  <si>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</si>
  <si>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</si>
  <si>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</si>
  <si>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</si>
  <si>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</si>
  <si>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</si>
  <si>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</si>
  <si>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</si>
  <si>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</si>
  <si>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</si>
  <si>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</si>
  <si>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</si>
  <si>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</si>
  <si>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</si>
  <si>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</si>
  <si>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</si>
  <si>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</si>
  <si>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</si>
  <si>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</si>
  <si>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</si>
  <si>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</si>
  <si>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</si>
  <si>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</si>
  <si>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drafts INVITATION.TO.COMMENT using information from approved NOTICE</t>
  </si>
  <si>
    <t>Notifications</t>
  </si>
  <si>
    <t>Public Comment and Testimony</t>
  </si>
  <si>
    <t>reviews/approves optional presentation</t>
  </si>
  <si>
    <t>Hearings Officers</t>
  </si>
  <si>
    <t>EQC Preparation</t>
  </si>
  <si>
    <t>Post EQC</t>
  </si>
  <si>
    <t>Document Preparation</t>
  </si>
  <si>
    <t>Filing</t>
  </si>
  <si>
    <t>DEADLINE: No Oregon deadline for filing rules after adoption - check EPA</t>
  </si>
  <si>
    <t>Legislative Counsel Notification</t>
  </si>
  <si>
    <t>Closing Records and Archival</t>
  </si>
  <si>
    <t>submits SIP to EPA within 60 days AFTER adoption</t>
  </si>
  <si>
    <t>Overview of Key Dates</t>
  </si>
  <si>
    <t>Instructions</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</si>
  <si>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</si>
  <si>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</si>
  <si>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</si>
  <si>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</si>
  <si>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</si>
  <si>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</si>
  <si>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</si>
  <si>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</si>
  <si>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</si>
  <si>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</si>
  <si>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</si>
  <si>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</si>
  <si>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</si>
  <si>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</si>
  <si>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</si>
  <si>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</si>
  <si>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</si>
  <si>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</si>
  <si>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</si>
  <si>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</si>
  <si>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</si>
  <si>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</si>
  <si>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</si>
  <si>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</si>
  <si>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</si>
  <si>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</si>
  <si>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</si>
  <si>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</si>
  <si>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</si>
  <si>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</si>
  <si>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</si>
  <si>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</si>
  <si>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</si>
  <si>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</si>
  <si>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</si>
  <si>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</si>
  <si>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</si>
  <si>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</si>
  <si>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</si>
  <si>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</si>
  <si>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</si>
  <si>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</si>
  <si>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</si>
  <si>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</si>
  <si>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</si>
  <si>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send web request to create rulemaking, advisory committee web pages</t>
  </si>
  <si>
    <t>send web request to create rulemaking, comment web pages</t>
  </si>
  <si>
    <t>Public Comment Closes</t>
  </si>
  <si>
    <t>approves deliverables including AC.ROSTER (90 days before meeting)</t>
  </si>
  <si>
    <t>Preplanning for Hearings</t>
  </si>
  <si>
    <t>Initial Rule Work</t>
  </si>
  <si>
    <t>Public Notice</t>
  </si>
  <si>
    <t>Preview Period</t>
  </si>
  <si>
    <t>Links to Task Headings</t>
  </si>
  <si>
    <t>Amended Dates</t>
  </si>
  <si>
    <t xml:space="preserve">close public comment </t>
  </si>
  <si>
    <t>EQC meeting</t>
  </si>
  <si>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</si>
  <si>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</si>
  <si>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</si>
  <si>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</si>
  <si>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</si>
  <si>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</si>
  <si>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</si>
  <si>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</si>
  <si>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</si>
  <si>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</si>
  <si>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</si>
  <si>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</si>
  <si>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</si>
  <si>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</si>
  <si>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</si>
  <si>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</si>
  <si>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</si>
  <si>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</si>
  <si>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</si>
  <si>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</si>
  <si>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</si>
  <si>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</si>
  <si>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</si>
  <si>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</si>
  <si>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</si>
  <si>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</si>
  <si>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</si>
  <si>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</si>
  <si>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</si>
  <si>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</si>
  <si>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</si>
  <si>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</si>
  <si>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</si>
  <si>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</si>
  <si>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</si>
  <si>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</si>
  <si>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</si>
  <si>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</si>
  <si>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</si>
  <si>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</si>
  <si>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</si>
  <si>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</si>
  <si>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</si>
  <si>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</si>
  <si>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</si>
  <si>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</si>
  <si>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</si>
  <si>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</si>
  <si>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</si>
  <si>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</si>
  <si>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</si>
  <si>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</si>
  <si>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</si>
  <si>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</si>
  <si>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t>Submits Part I of fee packet to DAS (30 days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</si>
  <si>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</si>
  <si>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</si>
  <si>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</si>
  <si>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</si>
  <si>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</si>
  <si>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</si>
  <si>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</si>
  <si>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</si>
  <si>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</si>
  <si>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</si>
  <si>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</si>
  <si>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</si>
  <si>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</si>
  <si>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</si>
  <si>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</si>
  <si>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</si>
  <si>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</si>
  <si>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</si>
  <si>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</si>
  <si>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</si>
  <si>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</si>
  <si>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on PMGR approval, forwards notice package to DA for review (4 weeks before filing notice)</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</si>
  <si>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</si>
  <si>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</si>
  <si>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Communications</t>
  </si>
  <si>
    <t>Hearing 1 - Location, Time</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</si>
  <si>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</si>
  <si>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</si>
  <si>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</si>
  <si>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</si>
  <si>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</si>
  <si>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</si>
  <si>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</si>
  <si>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</si>
  <si>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</si>
  <si>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</si>
  <si>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</si>
  <si>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</si>
  <si>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</si>
  <si>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t>Initial Work</t>
  </si>
  <si>
    <t>Pre Notice Tasks</t>
  </si>
  <si>
    <t xml:space="preserve">Preview Period </t>
  </si>
  <si>
    <t>Notice Period</t>
  </si>
  <si>
    <t>SUBMIT FINAL VERSIONS OF ALL ADVISORY COMMITTEE DOCUMENTS FOR PUBLICATION</t>
  </si>
  <si>
    <t>Publication Planning :
-identifies newspaper and publication date
-develops an AD.STANDARD for each hearing if required
-determines when ADs need to be submitted to contractor</t>
  </si>
  <si>
    <t>coordinates with Team to:
-determine need for a crosswalk
-identify rules to amend or repeal 
-identify new rules to adopt
- identify land use rules
-identify SIP rules, talk with SIP Coordinator
-identify rules that affect other divisions or other rulemakings</t>
  </si>
  <si>
    <t>emails AC.MEMBER.INVITATION with links and instructions to AC members (60 days before meeting)</t>
  </si>
  <si>
    <t>address any feedback from preview</t>
  </si>
  <si>
    <t>Hyperlink Instructions</t>
  </si>
  <si>
    <t xml:space="preserve">Hyperlinks in cells look like this: </t>
  </si>
  <si>
    <t>Uses Considerations and Resources info to rank rulemaking on WORKLOAD spreadsheet</t>
  </si>
  <si>
    <t>explains "add concept to plan" process</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</si>
  <si>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</si>
  <si>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 xml:space="preserve">
works with WebRep to establish:
-Rulemaking Home Page
-Advisory Committee page:  
-Advisory Committee meeting page: 
-Advisory Committee GovDelivery sign up
-Have web team provide preview file (.mht file) of the web page before publishing web page</t>
  </si>
  <si>
    <t>-drafts optional AC.PRESENTATION
-involves stakeholder presenters, if any</t>
  </si>
  <si>
    <t>DEADLINE TO SUBMIT FINAL VERSION OF ALL AC DOCUMENTS FOR PUBLICATION ON AC WEB SITE (3 weeks before meeting)</t>
  </si>
  <si>
    <t>Prepare public notice documents</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</si>
  <si>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</si>
  <si>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DEADLINE TO COMPLETE FINAL REVIEW OF ALL DOCUMENTS BEFORE WEB PUBLICATION</t>
  </si>
  <si>
    <t>-reviews responsibilities of hearings officer
-develops introductory and logistics script
-holds the following hearings (identified under Planning section) with assigned team</t>
  </si>
  <si>
    <t>Hearing 2 - Location, Time</t>
  </si>
  <si>
    <t>Final notice package contains:
-Invitation to Comment
-Notice of rulemaking and hearing
-Two versions of the rules:
       -Draft rules (redline/strikethrough)
       -Draft rules (final, clean, all edits accepted, with DRAFT
        watermark)
-Supporting documents</t>
  </si>
  <si>
    <t>DEADLINE TO SUBMIT FINAL VERSION OF ALL EQC DOCUMENTS (EQC-6 weeks)</t>
  </si>
  <si>
    <t>EQC MEETING</t>
  </si>
  <si>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</si>
  <si>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</si>
  <si>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</si>
  <si>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Open Public Notice and Comment Period</t>
  </si>
  <si>
    <t>Filtering</t>
  </si>
  <si>
    <t>Calculate Dates</t>
  </si>
  <si>
    <t>Expand  &amp; Collapse Sections - Find Terms</t>
  </si>
  <si>
    <t>Filing adopted rules</t>
  </si>
  <si>
    <t>Task</t>
  </si>
  <si>
    <t xml:space="preserve">
</t>
  </si>
  <si>
    <t>-getting new team members' manager approval
-adding rulemaking to work plans as appropriate
-get new, unique Q time number for this rulemaking from ISS fiscal coordinator</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</si>
  <si>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</si>
  <si>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</si>
  <si>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</si>
  <si>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</si>
  <si>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</si>
  <si>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</si>
  <si>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</si>
  <si>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</si>
  <si>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</si>
  <si>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</si>
  <si>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</si>
  <si>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</si>
  <si>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</si>
  <si>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</si>
  <si>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</si>
  <si>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</si>
  <si>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</si>
  <si>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</si>
  <si>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Close public comment period</t>
  </si>
  <si>
    <t>Distribute EQC staff report and prepare rules for filing</t>
  </si>
  <si>
    <t xml:space="preserve">
</t>
  </si>
  <si>
    <t>Set up rulemaking SharePoint and email</t>
  </si>
  <si>
    <t>Obtains Director approval - adds to Rulemaking Plan</t>
  </si>
  <si>
    <t>Leads development of Fee Approval Packet</t>
  </si>
  <si>
    <t xml:space="preserve">
approves completing Resources and Considerations worksheets and Schedule</t>
  </si>
  <si>
    <t>adapts Advisory Committee PowerPoint to rulemaking</t>
  </si>
  <si>
    <t>File adopted rules with Secretary of State</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</si>
  <si>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</si>
  <si>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</si>
  <si>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</si>
  <si>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</si>
  <si>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</si>
  <si>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</si>
  <si>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</si>
  <si>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If necessary - brief DA about notice documents</t>
  </si>
  <si>
    <t>notify PMGR notice package is ready for review (5 weeks before filing notice)</t>
  </si>
  <si>
    <t xml:space="preserve">-discuss
-outstanding work due
-need for AAG review
-need to adjust schedule
-review suggested edits
</t>
  </si>
  <si>
    <t>On DA approval,  notify communications documents are ready for review (3 weeks before filing notice)</t>
  </si>
  <si>
    <t>check documents are ready to publish</t>
  </si>
  <si>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</si>
  <si>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</si>
  <si>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</si>
  <si>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</si>
  <si>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</si>
  <si>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</si>
  <si>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complete staff report</t>
  </si>
  <si>
    <t>On DA approval,  notify communications documents are ready for review</t>
  </si>
  <si>
    <t>(Optional) Notify interested parties staff report is available</t>
  </si>
  <si>
    <t>Submit legislative counsel notification</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</si>
  <si>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</si>
  <si>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</si>
  <si>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</si>
  <si>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</si>
  <si>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</si>
  <si>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</si>
  <si>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</si>
  <si>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on DA approval, notify communications documents are ready for review (3 weeks before filing notice)</t>
  </si>
  <si>
    <t>(optional) discusses need for 1 on 1 commissioners briefings</t>
  </si>
  <si>
    <t>Present rule package at  EQC MEETING</t>
  </si>
  <si>
    <t xml:space="preserve">notifies the following according to division's standard practice:
-key stakeholders
-advisory committee members
-commenters
-interested parties
</t>
  </si>
  <si>
    <t>-develop EQC presentation
-conduct dry run EQC presentation (in front of internal audience)</t>
  </si>
  <si>
    <t>(only for SIP) coordinates EPA.SIP.SUBMITAL with SIP Coordinator</t>
  </si>
  <si>
    <t>Filed Date</t>
  </si>
  <si>
    <t xml:space="preserve">
-check information in secretary of state online rule filing form against most recent information in staff report and draft rules
-submit/file rules on secretary of state online system
-must print out, sign, scan, then upload to SOS filing page, copy of Authorization
-rule text uploaded as Word file, and pdf of tables submitted separately
-SOS will auto email two documents - Certificate and Authorization, in two separate emails - save the emails and attached documents</t>
  </si>
  <si>
    <t xml:space="preserve">DEADLINE - LC must receive notification within 10 days after CERTIFICATE date (date rules are filed) </t>
  </si>
  <si>
    <t>DEQ PRACTICE - Put in shuttle on day of SOS filing</t>
  </si>
  <si>
    <t>DEADLINE DEQ must send notification or DAS Part 2 within 10 days of EQC action</t>
  </si>
  <si>
    <t>Wrap up</t>
  </si>
  <si>
    <t>notify PMGR notice package ready f for review (5 weeks before filing notice)</t>
  </si>
  <si>
    <t>initiates PMGR Fee Approval Packet review, addresses suggestions</t>
  </si>
  <si>
    <t>on PMGR approval, notify DA notice package ready for review (4 weeks before filing notice)</t>
  </si>
  <si>
    <t>on DA approval, notify communications notice package ready for review (3 weeks before filing notice)</t>
  </si>
  <si>
    <t>pmgr completes review (EQC-8 weeks)</t>
  </si>
  <si>
    <t>Obtain review of pmgr and RGL review of fee packet</t>
  </si>
  <si>
    <t>-Use drop down arrow to select notice publication date in suggested "Notice Publication Date" (Cell D65)
-Use drop down arrow to select EQC date in suggested "EQC Meeting" date (Cell D69)
-Worksheet will populate all other dates
-Manually fill in desired dates under "Amended Dates"</t>
  </si>
  <si>
    <t>Send post-EQC GovDelivery notice about rule adoption</t>
  </si>
  <si>
    <t>Air Toxics 2016 Permanent</t>
  </si>
  <si>
    <t>6/1/2017</t>
  </si>
  <si>
    <t>adds to Rules Idea list/workload spreadsheet</t>
  </si>
  <si>
    <t>Preview Period
 (pre-publication leadership team review)
(allow 5 days - begins 2 weeks before filing notice)</t>
  </si>
  <si>
    <t>MG</t>
  </si>
  <si>
    <t>contacts MG about a potential rulemaking</t>
  </si>
  <si>
    <t>With MG help, drafts Resources, Considerations, Schedule using what she or he knows now</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</si>
  <si>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MG
-prepares/scans shuttle envelope, saves as SHUTTLE.RECEIPT-DAS.pdf
-sends all fee documents to DAS via shuttle
-sends Procurement a scanned image of SHUTTLE.RECEIPT-DAS</t>
  </si>
  <si>
    <t>SC</t>
  </si>
  <si>
    <t>Staff report due to SC (5 weeks before EQC)</t>
  </si>
  <si>
    <t xml:space="preserve">sends EMAIL.PREVIEW to:
-Director, DA, Leadership Team, Legislature Coordinator, SC
-Cc… all contributing and affected staff
</t>
  </si>
  <si>
    <t>-opens public comment by notifying agency rulemaking list that includes:
-checking public comment page opened
-check news release and social media postings distributed
-GovDelivery
-SC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</si>
  <si>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-submits EQC packet to SC (EQC-5 weeks)
-retain one copy of rules in redline/strikethrough for filing with legislative counsel
-create a clean copy of the rules, with tables, to keep for informational purposes - add a DRAFT watermark
-Staff report should have two copies of rules - one showing all markup, one with DRAFT watermark with all changes accepted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</si>
  <si>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LF</t>
  </si>
  <si>
    <t>coordinates with team &amp;  LF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</si>
  <si>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LF and DA to have them save time on their schedules to review documents</t>
  </si>
  <si>
    <t>Notify LF documents are ready for review (5 weeks before filing notice)</t>
  </si>
  <si>
    <t>on LF approval, notify DA documents are ready for review (4 weeks before filing notice)</t>
  </si>
  <si>
    <t>finalizes public documents with LF</t>
  </si>
  <si>
    <t>-verifies venues and equipment, gathers supplies
-modifies message map
-develops informational presentation (optional)
-obtains LF approval of presentation</t>
  </si>
  <si>
    <t xml:space="preserve"> (EQC -9 weeks)
-address reviewer edits and comments
-notify LF staff report is ready for review</t>
  </si>
  <si>
    <t xml:space="preserve"> LF</t>
  </si>
  <si>
    <t>on LF approval, notify DA documents are ready for review</t>
  </si>
  <si>
    <t>EH</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</si>
  <si>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EH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</si>
  <si>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JI</t>
  </si>
  <si>
    <t>MG JI</t>
  </si>
  <si>
    <r>
      <rPr>
        <b/>
        <sz val="11"/>
        <color theme="1"/>
        <rFont val="Times New Roman"/>
        <family val="1"/>
      </rPr>
      <t>NOTICE PUBLISHED</t>
    </r>
    <r>
      <rPr>
        <sz val="11"/>
        <color theme="1"/>
        <rFont val="Times New Roman"/>
        <family val="1"/>
      </rPr>
      <t xml:space="preserve"> in Oregon Bulletin (DEQ standard 90 days before EQC) (Notice always publishes on the 1st of the month)</t>
    </r>
  </si>
  <si>
    <r>
      <t xml:space="preserve">Concept Development </t>
    </r>
    <r>
      <rPr>
        <sz val="11"/>
        <color theme="1"/>
        <rFont val="Calibri"/>
        <family val="2"/>
        <scheme val="minor"/>
      </rPr>
      <t>(time frame optional)</t>
    </r>
    <r>
      <rPr>
        <sz val="11"/>
        <color theme="1"/>
        <rFont val="Calibri"/>
        <family val="2"/>
        <scheme val="minor"/>
      </rPr>
      <t xml:space="preserve"> </t>
    </r>
  </si>
  <si>
    <r>
      <t xml:space="preserve">SIP </t>
    </r>
    <r>
      <rPr>
        <sz val="11"/>
        <color theme="1"/>
        <rFont val="Calibri"/>
        <family val="2"/>
        <scheme val="minor"/>
      </rPr>
      <t>(optional - some air quality only)</t>
    </r>
  </si>
  <si>
    <r>
      <t xml:space="preserve">EQC Facilitated Hearings </t>
    </r>
    <r>
      <rPr>
        <sz val="11"/>
        <color theme="1"/>
        <rFont val="Calibri"/>
        <family val="2"/>
        <scheme val="minor"/>
      </rPr>
      <t>(Optional)</t>
    </r>
  </si>
  <si>
    <r>
      <t>Initial Rule Work (</t>
    </r>
    <r>
      <rPr>
        <sz val="11"/>
        <color theme="0"/>
        <rFont val="Arial"/>
        <family val="2"/>
      </rPr>
      <t>4 mos. Before filing notice)</t>
    </r>
  </si>
  <si>
    <r>
      <t xml:space="preserve">Public Notice Preparation
</t>
    </r>
    <r>
      <rPr>
        <sz val="11"/>
        <color theme="1"/>
        <rFont val="Calibri"/>
        <family val="2"/>
        <scheme val="minor"/>
      </rPr>
      <t xml:space="preserve"> (not required for  temporary rules)</t>
    </r>
  </si>
  <si>
    <r>
      <t>Pre-Publication DA Briefing</t>
    </r>
    <r>
      <rPr>
        <sz val="11"/>
        <color theme="1"/>
        <rFont val="Calibri"/>
        <family val="2"/>
        <scheme val="minor"/>
      </rPr>
      <t xml:space="preserve"> (Optional - for more challenging or controversial rulemakings)</t>
    </r>
  </si>
  <si>
    <t>Notice Packet due to EH and LF for review</t>
  </si>
  <si>
    <t>Obtains review of fee packet by LF and EH</t>
  </si>
  <si>
    <t xml:space="preserve">-prepares NOTICE, PROPOSED.RULES &amp; optional SUPPORTING.DOCUMENTS
-addresses all comments, but does not delete them
-ensure track changes is on
-accepts and rejects language as team agrees
-notify EH documents are ready for review
</t>
  </si>
  <si>
    <t>-addresses outstanding edits and comments
-if need is agreed on, asks AAG for legal review
-confers with EH and LF for agreement on rule changes
-notifies EH and LF when documents ready for preview</t>
  </si>
  <si>
    <t>-Send audio file of hearing to EH
-for comments received by mail or at hearings:
-date stamps and scans to PDF
-adds commenter and comments to comment Excel spreadsheet EH creates
-scans mailed comments and envelopes and saves to Rule_Development folder</t>
  </si>
  <si>
    <t>Finalizes proofing of  EQC Staff report:
-staff report
-rules
-supporting documents
-notify EH staff report is ready for review</t>
  </si>
  <si>
    <t xml:space="preserve"> EH</t>
  </si>
  <si>
    <t>EH MG</t>
  </si>
  <si>
    <t xml:space="preserve"> MG EH</t>
  </si>
  <si>
    <t>MG EH</t>
  </si>
  <si>
    <t>-Template in EQC Preparation folder
-EH sends GovDelivery notice to same parties that prior notices for this rulemaking were sent to
-This notice states EQC adopted the rules and explains where to find copies of EQC staff report and the adopted rules</t>
  </si>
  <si>
    <t>EH/JI</t>
  </si>
  <si>
    <t>emails DA approval or disapproval to MG, JI</t>
  </si>
  <si>
    <t>JI LF</t>
  </si>
  <si>
    <t xml:space="preserve">
Sets up SharePoint and Rulemaking email account
-establishes SharePoint site
-moves Schedule to SharePoint site
-ask helpdesk to create Outlook mailbox for this rulemaking
-help JI create Outlook email rules to forward rule-related emails to Outlook inbox
-email JI and LF instructions on creating rulemaking Outlook email rules</t>
  </si>
  <si>
    <t>LF  JI  EH</t>
  </si>
  <si>
    <t>JI EH LF</t>
  </si>
  <si>
    <t>MG JI LF</t>
  </si>
  <si>
    <t>JI/EH</t>
  </si>
  <si>
    <t>JI EH</t>
  </si>
  <si>
    <t>JI and EH</t>
  </si>
  <si>
    <t>EH and JI LF</t>
  </si>
  <si>
    <t>Remind JI to start finalizing rule documents</t>
  </si>
  <si>
    <t>Send notice filing email to JI that describes steps necessary to get notice documents ready for publication.</t>
  </si>
  <si>
    <t>LF, JI &amp; EH</t>
  </si>
  <si>
    <t xml:space="preserve"> JI, EH, LF</t>
  </si>
  <si>
    <t>emails JI &amp; EH approval to move forward with NOTICE, PROPOSED.RULES &amp; any SUPPORTING.DCUMENTS</t>
  </si>
  <si>
    <t>EH JI</t>
  </si>
  <si>
    <t>EH  JI</t>
  </si>
  <si>
    <t xml:space="preserve">
-meets with JI and hearings officer to discuss hearing procedures
-If hearing after hours at DEQ HQ, request guard using Guard Request Procedure</t>
  </si>
  <si>
    <t>Send JI email describing next steps</t>
  </si>
  <si>
    <t>Remind JI of upcoming tasks:
-Revise rules to address comments
-Respond to comments
-Draft staff report
-Management review of staff report
-submit staff report to SC 5 weeks before EQC meeting</t>
  </si>
  <si>
    <t xml:space="preserve"> JI LF</t>
  </si>
  <si>
    <t>Complex</t>
  </si>
  <si>
    <t>P</t>
  </si>
  <si>
    <t xml:space="preserve">Y </t>
  </si>
  <si>
    <t>Y</t>
  </si>
  <si>
    <t>adds TEMJIATES to Rulemaking_Develpoment/Current Plan/ 1. planning folder and adapts to concept: CONSIDERATIONS, RESOURCES, SCHEDULE</t>
  </si>
  <si>
    <t>Meets with JI to discuss completing Resources, Considerations, Schedule</t>
  </si>
  <si>
    <t xml:space="preserve">
-presents prioritized list (Draft DEQ Rulemaking Plan and place Mat) to Director (3 times/yr.; Feb., May, Sept.)
-adds prioritized, Director-approved projects to agency rulemaking Plan
-notifies DA, JI, LF, SC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-Tribal Liaison (Christine Svetkovich)
- all managers who make rules
- Communications
-EQC coordinator to include in monthly Director's Report
-Cc… DA, JI, EH</t>
  </si>
  <si>
    <t>Submit SIP development Plan to EPA</t>
  </si>
  <si>
    <t>-Discuss if Planning documents fully capture issues:
-RESOURCES workbook, identifies rulemaking and implementation need
-CONSIDERATIONS workbook, reflects scope of work accurately
-SCHEDULE of tasks and deadlines complete, accurate</t>
  </si>
  <si>
    <t>If needed, sets up meeting to discuss communications Plan</t>
  </si>
  <si>
    <t>-schedules/facilitates meeting with team, Communications, Rules Group to discuss/determine need for:
-Communications Plan
-Social Media
-Message Map
-Newspaper ads (SIP or local rulemakings only)
-Newspaper release
-Program web page
-Information meetings before hearing</t>
  </si>
  <si>
    <t>discuss need for EQC facilitated hearing</t>
  </si>
  <si>
    <t>facilitates pre-Advisory Committee Planning work session that follows PowerPoint discussion and decision items
-advises JI on deliverables</t>
  </si>
  <si>
    <t>DRAFT: (Document templates posted on SharePoint page)
-Formal AC documents:
-agenda
-charter
-roster
-description of AC member roles
-obtains team and LF input on agenda and GovDelivery notice</t>
  </si>
  <si>
    <t>determines with EH and LF whether DA needs pre-publication review briefing - based on complexity and challenges of rulemaking
-asks DA Assistant to schedule future time on DA Schedule for briefing meeting (if necessary) with JI, LF and EH
-asks DA Assistant to schedule future time on DA Schedule for reviewing notice package
-schedules time on LF calendar to review Notice Package
-verifies/adjusts previously scheduled briefing &amp; review
-keeps LF informed about progress, risks &amp; delays</t>
  </si>
  <si>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JI review is complete</t>
  </si>
  <si>
    <t>complete review and notify JI review is complete</t>
  </si>
  <si>
    <t>completes review and emails approval to JI, LF, EH</t>
  </si>
  <si>
    <t>completes review and emails approval to JI EH (2 weeks before filing notice</t>
  </si>
  <si>
    <t>draft newspaper ads; designate newspapers
ADS are not always required. They are only required for SIP rulemakings (40 CFR 51.102) - notice 30 days before hearing - ("notice given to the public by prominent advertisement in the area affected, announcing the dates, times, and Places of such hearings"); or for rules that affect a specified geographical area.</t>
  </si>
  <si>
    <t xml:space="preserve">-send web request to create rulemaking, comment web pages
-has hearing date added to DEQ calendar
-drafts EMAIL.NOTICE.TO.KEY.LEGISLATORS
-obtains leg. Liaison approval of email notice to legislators
-Asks leg. Liaison to identify Ors 183.335(5) key legislators
-submits newspaper notices to contractor (14 days before filing notice - min. 30 days before hearing)-verifying accuracy of newspaper ads
-validates web page, comment page
-submits notice to EPA if required
-emails DAS notification of fees that don't require DAS approval
-contacts communications to draft news release and social media postings
-send web request to post information on DEQ Active Public Notice page: 
</t>
  </si>
  <si>
    <t xml:space="preserve">-check that comment web page has closed
-downloads online public comments to Excel
-convert text url's for attachments to live links
-turn on word wrap
-upload to SharePoint
</t>
  </si>
  <si>
    <t xml:space="preserve">
develops response to comments by:
-organizing comments into categories
-developing one response to each category of comments
-obtains LF and EH review of draft responses
-draft EQC staff report
-copy and paste applicable sections from Public Notice into staff report
-Check to ensure language from Public Notice is still accurate and properly reflects timing of future/past events
-edit rules as necessary
-ask EH for publication review</t>
  </si>
  <si>
    <t>Review staff report, notify JI when complete</t>
  </si>
  <si>
    <t>leads initial Rule Publication work that includes:
-prepare two versions of rules; redline/strikethrough and clean
-review, consolidate, approve or reject all proposed edits
-compare Notice with Staff Report for accuracy to check that language correctly reflects timing of future/past events 
-notify JI review is complete</t>
  </si>
  <si>
    <t>completes review  and emails approval to JI (EQC-8 weeks)</t>
  </si>
  <si>
    <t>completes review and emails approval to JI LF EH  (EQC-7 weeks)</t>
  </si>
  <si>
    <t>completes review and emails approval to JI LF EH (EQC-6 weeks)</t>
  </si>
  <si>
    <t>Effective Date</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</si>
  <si>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</si>
  <si>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Closing Records and archival</t>
  </si>
  <si>
    <t xml:space="preserve">-asks Web team to move all SharePoint files to Rule_Development/sharepointafterclose folder
-asks web team to delete SharePoint page
-moves Rule_Development folder to Archives folder
-coordinates retiring Q-Time number(s) with Budget Analyst </t>
  </si>
  <si>
    <t xml:space="preserve">observe EQC quorum notification requirements </t>
  </si>
  <si>
    <t>discusses need to engage Communications (Jennifer, Joanie) concerning AC meetings</t>
  </si>
  <si>
    <t>AC.GovDelivery.NOTICE
-submits web request to post to AC Web page at least 2 weeks before meeting</t>
  </si>
  <si>
    <t xml:space="preserve"> Permanent</t>
  </si>
  <si>
    <t xml:space="preserve">Fees- DAS approval </t>
  </si>
  <si>
    <t>EQC before hearing</t>
  </si>
  <si>
    <t>EQC facilitated hearing</t>
  </si>
  <si>
    <t xml:space="preserve">Rule proposal </t>
  </si>
  <si>
    <t>Y  - Fiscal</t>
  </si>
  <si>
    <t>WW</t>
  </si>
  <si>
    <r>
      <t>CodeName: TOXICS2017</t>
    </r>
    <r>
      <rPr>
        <sz val="14"/>
        <color theme="1"/>
        <rFont val="Arial"/>
        <family val="2"/>
      </rPr>
      <t xml:space="preserve">
</t>
    </r>
  </si>
  <si>
    <t>Staff report due to SC</t>
  </si>
  <si>
    <t>Obtain review of fee packet by LF and EH</t>
  </si>
  <si>
    <t>schedules time on LF calendar to review Notice Package</t>
  </si>
  <si>
    <t>notify LF documents are ready for review (5 weeks before filing notice)</t>
  </si>
  <si>
    <t>LF completes review (EQC-8 weeks)</t>
  </si>
  <si>
    <r>
      <t>·</t>
    </r>
    <r>
      <rPr>
        <sz val="11"/>
        <color theme="1"/>
        <rFont val="Times New Roman"/>
        <family val="1"/>
      </rPr>
      <t>        determine need for a crosswalk</t>
    </r>
  </si>
  <si>
    <r>
      <t>·</t>
    </r>
    <r>
      <rPr>
        <sz val="11"/>
        <color theme="1"/>
        <rFont val="Times New Roman"/>
        <family val="1"/>
      </rPr>
      <t xml:space="preserve">       identify rules to amend or repeal </t>
    </r>
  </si>
  <si>
    <r>
      <t>·</t>
    </r>
    <r>
      <rPr>
        <sz val="11"/>
        <color theme="1"/>
        <rFont val="Times New Roman"/>
        <family val="1"/>
      </rPr>
      <t>        identify new rules to adopt</t>
    </r>
  </si>
  <si>
    <r>
      <t>·</t>
    </r>
    <r>
      <rPr>
        <sz val="11"/>
        <color theme="1"/>
        <rFont val="Times New Roman"/>
        <family val="1"/>
      </rPr>
      <t>        identify land use rules</t>
    </r>
  </si>
  <si>
    <r>
      <t>·</t>
    </r>
    <r>
      <rPr>
        <sz val="11"/>
        <color theme="1"/>
        <rFont val="Times New Roman"/>
        <family val="1"/>
      </rPr>
      <t>       identify SIP rules, talk with SIP Coordinator</t>
    </r>
  </si>
  <si>
    <r>
      <rPr>
        <b/>
        <u/>
        <sz val="12"/>
        <color theme="1"/>
        <rFont val="Arial"/>
        <family val="2"/>
      </rPr>
      <t>Suggested Dates</t>
    </r>
    <r>
      <rPr>
        <b/>
        <sz val="12"/>
        <color theme="1"/>
        <rFont val="Arial"/>
        <family val="2"/>
      </rPr>
      <t xml:space="preserve">
</t>
    </r>
  </si>
  <si>
    <r>
      <rPr>
        <b/>
        <u/>
        <sz val="12"/>
        <color theme="1"/>
        <rFont val="Arial"/>
        <family val="2"/>
      </rPr>
      <t>Amended Dates</t>
    </r>
    <r>
      <rPr>
        <b/>
        <sz val="12"/>
        <color theme="1"/>
        <rFont val="Arial"/>
        <family val="2"/>
      </rPr>
      <t xml:space="preserve">
</t>
    </r>
  </si>
  <si>
    <r>
      <rPr>
        <sz val="11"/>
        <color theme="1"/>
        <rFont val="Times New Roman"/>
        <family val="1"/>
      </rPr>
      <t>Public Notice</t>
    </r>
    <r>
      <rPr>
        <b/>
        <sz val="11"/>
        <color theme="1"/>
        <rFont val="Times New Roman"/>
        <family val="1"/>
      </rPr>
      <t>-</t>
    </r>
    <r>
      <rPr>
        <sz val="11"/>
        <color theme="1"/>
        <rFont val="Times New Roman"/>
        <family val="1"/>
      </rPr>
      <t>begin 90 days before filing notice</t>
    </r>
  </si>
  <si>
    <t>LF/JI/EH</t>
  </si>
  <si>
    <t>submits EQC packet to SC (EQC-5 weeks)</t>
  </si>
  <si>
    <t>WW completes review (EQC-7 weeks)</t>
  </si>
  <si>
    <t>discusses need for 1|1 commissioners briefings with LF/WW/SC</t>
  </si>
  <si>
    <t>on LF approval, notify WW documents are ready for review (4 weeks before filing notice)</t>
  </si>
  <si>
    <t>asks WW Assistant to schedule future time on DA Schedule for reviewing notice package</t>
  </si>
  <si>
    <t xml:space="preserve">Communications Planning:
schedules/facilitates meeting with team, Communications, Rules Group to discuss/determine need for:
-communications plan; message map; newspaper ads; news release; social media; rulemaking/program web page;informational meetings
</t>
  </si>
  <si>
    <r>
      <t xml:space="preserve">Advisory Committee </t>
    </r>
    <r>
      <rPr>
        <b/>
        <sz val="11"/>
        <color theme="1"/>
        <rFont val="Times New Roman"/>
        <family val="1"/>
      </rPr>
      <t xml:space="preserve">- </t>
    </r>
    <r>
      <rPr>
        <sz val="11"/>
        <color theme="1"/>
        <rFont val="Times New Roman"/>
        <family val="1"/>
      </rPr>
      <t>work session (120 days before meeting)</t>
    </r>
  </si>
  <si>
    <t xml:space="preserve">Start rule writing </t>
  </si>
  <si>
    <r>
      <t>Preview Period:</t>
    </r>
    <r>
      <rPr>
        <b/>
        <sz val="11"/>
        <color theme="1"/>
        <rFont val="Times New Roman"/>
        <family val="1"/>
      </rPr>
      <t xml:space="preserve">
</t>
    </r>
    <r>
      <rPr>
        <sz val="11"/>
        <color theme="1"/>
        <rFont val="Times New Roman"/>
        <family val="1"/>
      </rPr>
      <t>(leadership review)  - 5-7 days
sends EMAIL.PREVIEW to Director, WW, Leadership Team, Legislature Coordinator, SC
-Cc… all contributing and affected staff
-saves Email.Preview .pdf to Rule_Development - 2 weeks before filing notice</t>
    </r>
  </si>
</sst>
</file>

<file path=xl/styles.xml><?xml version="1.0" encoding="utf-8"?>
<styleSheet xmlns="http://schemas.openxmlformats.org/spreadsheetml/2006/main">
  <fonts count="36">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u/>
      <sz val="11"/>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b/>
      <sz val="12"/>
      <color rgb="FFFF0000"/>
      <name val="Arial"/>
      <family val="2"/>
    </font>
    <font>
      <b/>
      <u/>
      <sz val="14"/>
      <color theme="0"/>
      <name val="Arial"/>
      <family val="2"/>
    </font>
    <font>
      <b/>
      <sz val="14"/>
      <color rgb="FF00B0F0"/>
      <name val="Arial"/>
      <family val="2"/>
    </font>
    <font>
      <b/>
      <sz val="11"/>
      <color theme="0"/>
      <name val="Arial"/>
      <family val="2"/>
    </font>
    <font>
      <sz val="11"/>
      <color theme="1"/>
      <name val="Times New Roman"/>
      <family val="1"/>
    </font>
    <font>
      <sz val="11"/>
      <color theme="0"/>
      <name val="Times New Roman"/>
      <family val="1"/>
    </font>
    <font>
      <sz val="11"/>
      <color rgb="FF00B050"/>
      <name val="Arial"/>
      <family val="2"/>
    </font>
    <font>
      <b/>
      <sz val="11"/>
      <color theme="1"/>
      <name val="Times New Roman"/>
      <family val="1"/>
    </font>
    <font>
      <sz val="11"/>
      <color theme="0"/>
      <name val="Arial"/>
      <family val="2"/>
    </font>
    <font>
      <sz val="11"/>
      <color theme="1"/>
      <name val="Symbol"/>
      <family val="1"/>
      <charset val="2"/>
    </font>
    <font>
      <b/>
      <sz val="11"/>
      <color rgb="FFFF0000"/>
      <name val="Times New Roman"/>
      <family val="1"/>
    </font>
    <font>
      <b/>
      <u/>
      <sz val="11"/>
      <color theme="0"/>
      <name val="Arial"/>
      <family val="2"/>
    </font>
    <font>
      <b/>
      <u/>
      <sz val="12"/>
      <color theme="1"/>
      <name val="Arial"/>
      <family val="2"/>
    </font>
  </fonts>
  <fills count="14">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0" fillId="0" borderId="0" applyNumberFormat="0" applyFill="0" applyBorder="0" applyAlignment="0" applyProtection="0"/>
    <xf numFmtId="0" fontId="21" fillId="0" borderId="0"/>
  </cellStyleXfs>
  <cellXfs count="297">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2" fillId="5" borderId="5" xfId="0" applyFont="1" applyFill="1" applyBorder="1" applyAlignment="1" applyProtection="1">
      <alignment horizontal="center" vertical="center" wrapText="1"/>
    </xf>
    <xf numFmtId="0" fontId="15" fillId="5" borderId="5" xfId="0" applyFont="1" applyFill="1" applyBorder="1" applyAlignment="1" applyProtection="1">
      <alignment vertical="center" wrapText="1"/>
    </xf>
    <xf numFmtId="14" fontId="17" fillId="5" borderId="5" xfId="0" applyNumberFormat="1" applyFont="1" applyFill="1" applyBorder="1" applyAlignment="1" applyProtection="1">
      <alignment horizontal="center" vertical="center" wrapText="1"/>
    </xf>
    <xf numFmtId="14" fontId="15" fillId="5" borderId="5" xfId="0" applyNumberFormat="1" applyFont="1" applyFill="1" applyBorder="1" applyAlignment="1" applyProtection="1">
      <alignment horizontal="center" vertical="center" wrapText="1"/>
    </xf>
    <xf numFmtId="14" fontId="15" fillId="5" borderId="5" xfId="0" applyNumberFormat="1" applyFont="1" applyFill="1" applyBorder="1" applyAlignment="1" applyProtection="1">
      <alignment vertical="center" wrapText="1"/>
    </xf>
    <xf numFmtId="0" fontId="14" fillId="5" borderId="0" xfId="0" applyFont="1" applyFill="1"/>
    <xf numFmtId="0" fontId="14" fillId="6" borderId="0" xfId="0" applyFont="1" applyFill="1"/>
    <xf numFmtId="14" fontId="1" fillId="7" borderId="5" xfId="0" applyNumberFormat="1" applyFont="1" applyFill="1" applyBorder="1" applyAlignment="1" applyProtection="1">
      <alignment vertical="center" wrapText="1"/>
    </xf>
    <xf numFmtId="0" fontId="0" fillId="7"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5" fillId="5" borderId="11" xfId="0" applyFont="1" applyFill="1" applyBorder="1" applyAlignment="1" applyProtection="1">
      <alignment horizontal="left" vertical="top" wrapText="1"/>
    </xf>
    <xf numFmtId="49" fontId="12" fillId="5"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3" fillId="5"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6" fillId="5"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7" borderId="11" xfId="0" applyFont="1" applyFill="1" applyBorder="1" applyAlignment="1" applyProtection="1">
      <alignment horizontal="left" vertical="top" wrapText="1"/>
    </xf>
    <xf numFmtId="49" fontId="1" fillId="7" borderId="1" xfId="0" applyNumberFormat="1" applyFont="1" applyFill="1" applyBorder="1" applyAlignment="1" applyProtection="1">
      <alignment horizontal="left" vertical="top" wrapText="1"/>
    </xf>
    <xf numFmtId="0" fontId="22" fillId="9"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8"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8" borderId="14" xfId="0" applyNumberFormat="1" applyFont="1" applyFill="1" applyBorder="1" applyAlignment="1">
      <alignment horizontal="left" vertical="center" wrapText="1"/>
    </xf>
    <xf numFmtId="49" fontId="0" fillId="0" borderId="0" xfId="0" applyNumberFormat="1"/>
    <xf numFmtId="49" fontId="1" fillId="8" borderId="14" xfId="0" applyNumberFormat="1" applyFont="1" applyFill="1" applyBorder="1" applyAlignment="1">
      <alignment horizontal="left" vertical="top" wrapText="1"/>
    </xf>
    <xf numFmtId="14" fontId="1" fillId="8"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8" borderId="17" xfId="0" applyNumberFormat="1" applyFont="1" applyFill="1" applyBorder="1" applyAlignment="1">
      <alignment horizontal="left" vertical="center" wrapText="1"/>
    </xf>
    <xf numFmtId="14" fontId="1" fillId="8"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2" fillId="9"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8" borderId="15" xfId="0" applyNumberFormat="1" applyFont="1" applyFill="1" applyBorder="1" applyAlignment="1">
      <alignment horizontal="left" vertical="center" wrapText="1"/>
    </xf>
    <xf numFmtId="14" fontId="1" fillId="8" borderId="15" xfId="0" applyNumberFormat="1" applyFont="1" applyFill="1" applyBorder="1" applyAlignment="1">
      <alignment horizontal="left" vertical="center" wrapText="1"/>
    </xf>
    <xf numFmtId="49" fontId="9" fillId="8" borderId="15" xfId="0" applyNumberFormat="1" applyFont="1" applyFill="1" applyBorder="1" applyAlignment="1">
      <alignment horizontal="left" vertical="center" wrapText="1"/>
    </xf>
    <xf numFmtId="49" fontId="23" fillId="0" borderId="14" xfId="0" applyNumberFormat="1" applyFont="1" applyBorder="1" applyAlignment="1">
      <alignment horizontal="left" vertical="center" wrapText="1"/>
    </xf>
    <xf numFmtId="0" fontId="1" fillId="6" borderId="11" xfId="0" applyFont="1" applyFill="1" applyBorder="1" applyAlignment="1" applyProtection="1">
      <alignment horizontal="left" vertical="top" wrapText="1"/>
    </xf>
    <xf numFmtId="14" fontId="1" fillId="6" borderId="5" xfId="0" applyNumberFormat="1" applyFont="1" applyFill="1" applyBorder="1" applyAlignment="1" applyProtection="1">
      <alignment horizontal="left" vertical="center" wrapText="1"/>
    </xf>
    <xf numFmtId="49" fontId="1" fillId="6"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5" fillId="5"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5" fillId="5" borderId="19" xfId="0" applyNumberFormat="1" applyFont="1" applyFill="1" applyBorder="1" applyAlignment="1" applyProtection="1">
      <alignment vertical="center" wrapText="1"/>
      <protection locked="0"/>
    </xf>
    <xf numFmtId="14" fontId="1" fillId="6" borderId="19" xfId="0" applyNumberFormat="1" applyFont="1" applyFill="1" applyBorder="1" applyAlignment="1" applyProtection="1">
      <alignment horizontal="left" vertical="center" wrapText="1"/>
      <protection locked="0"/>
    </xf>
    <xf numFmtId="14" fontId="17" fillId="5"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7" borderId="19" xfId="0" applyNumberFormat="1" applyFont="1" applyFill="1" applyBorder="1" applyAlignment="1" applyProtection="1">
      <alignment vertical="center" wrapText="1"/>
      <protection locked="0"/>
    </xf>
    <xf numFmtId="0" fontId="0" fillId="0" borderId="19" xfId="0" applyBorder="1"/>
    <xf numFmtId="49" fontId="24" fillId="5"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25" fillId="2" borderId="1" xfId="0" applyNumberFormat="1" applyFont="1" applyFill="1" applyBorder="1" applyAlignment="1" applyProtection="1">
      <alignment horizontal="left" vertical="top"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3" fillId="5"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5" fillId="5" borderId="23" xfId="0" applyNumberFormat="1" applyFont="1" applyFill="1" applyBorder="1" applyAlignment="1" applyProtection="1">
      <alignment vertical="center" wrapText="1"/>
      <protection locked="0"/>
    </xf>
    <xf numFmtId="14" fontId="1" fillId="6" borderId="23"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protection locked="0"/>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5" fillId="5" borderId="9" xfId="0" applyFont="1" applyFill="1" applyBorder="1" applyAlignment="1" applyProtection="1">
      <alignment horizontal="left" vertical="top" wrapText="1"/>
    </xf>
    <xf numFmtId="0" fontId="1" fillId="6" borderId="9" xfId="0" applyFont="1" applyFill="1" applyBorder="1" applyAlignment="1" applyProtection="1">
      <alignment horizontal="left" vertical="top"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5" fillId="5" borderId="1" xfId="0" applyNumberFormat="1" applyFont="1" applyFill="1" applyBorder="1" applyAlignment="1" applyProtection="1">
      <alignment vertical="center" wrapText="1"/>
    </xf>
    <xf numFmtId="14" fontId="1" fillId="6" borderId="1" xfId="0" applyNumberFormat="1" applyFont="1" applyFill="1" applyBorder="1" applyAlignment="1" applyProtection="1">
      <alignment horizontal="left" vertical="center" wrapText="1"/>
    </xf>
    <xf numFmtId="0" fontId="0" fillId="0" borderId="28" xfId="0" applyFont="1" applyFill="1" applyBorder="1" applyAlignment="1">
      <alignment wrapText="1"/>
    </xf>
    <xf numFmtId="0" fontId="14" fillId="5" borderId="28" xfId="0" applyFont="1" applyFill="1" applyBorder="1" applyAlignment="1">
      <alignment wrapText="1"/>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0" fillId="11" borderId="28" xfId="0" applyFont="1" applyFill="1" applyBorder="1" applyAlignment="1">
      <alignment wrapText="1"/>
    </xf>
    <xf numFmtId="0" fontId="0" fillId="0" borderId="29" xfId="0" applyFont="1" applyFill="1" applyBorder="1" applyAlignment="1">
      <alignment wrapText="1"/>
    </xf>
    <xf numFmtId="14" fontId="0" fillId="0" borderId="28" xfId="0" applyNumberFormat="1" applyFont="1" applyFill="1" applyBorder="1" applyAlignment="1" applyProtection="1">
      <alignment horizontal="center" wrapText="1"/>
      <protection locked="0"/>
    </xf>
    <xf numFmtId="0" fontId="0" fillId="0" borderId="28" xfId="0" applyNumberFormat="1" applyFont="1" applyFill="1" applyBorder="1" applyAlignment="1" applyProtection="1">
      <alignment wrapText="1"/>
    </xf>
    <xf numFmtId="0" fontId="19" fillId="0" borderId="28" xfId="0" applyFont="1" applyFill="1" applyBorder="1" applyAlignment="1" applyProtection="1">
      <alignment horizontal="center" vertical="center" wrapText="1"/>
    </xf>
    <xf numFmtId="49" fontId="19" fillId="0" borderId="28" xfId="0" applyNumberFormat="1" applyFont="1" applyFill="1" applyBorder="1" applyAlignment="1">
      <alignment horizontal="center" vertical="center" wrapText="1"/>
    </xf>
    <xf numFmtId="0" fontId="19" fillId="0" borderId="28" xfId="0" applyNumberFormat="1" applyFont="1" applyFill="1" applyBorder="1" applyAlignment="1">
      <alignment horizontal="center" vertical="center" wrapText="1"/>
    </xf>
    <xf numFmtId="14" fontId="19" fillId="0" borderId="28" xfId="0" applyNumberFormat="1" applyFont="1" applyFill="1" applyBorder="1" applyAlignment="1" applyProtection="1">
      <alignment horizontal="center" vertical="center" wrapText="1"/>
      <protection locked="0"/>
    </xf>
    <xf numFmtId="0" fontId="19" fillId="0" borderId="28" xfId="0" applyFont="1" applyFill="1" applyBorder="1" applyAlignment="1">
      <alignment horizontal="center" vertical="center" wrapText="1"/>
    </xf>
    <xf numFmtId="49" fontId="19" fillId="0" borderId="32" xfId="0" applyNumberFormat="1" applyFont="1" applyFill="1" applyBorder="1" applyAlignment="1" applyProtection="1">
      <alignment horizontal="centerContinuous" vertical="center" wrapText="1"/>
    </xf>
    <xf numFmtId="49" fontId="20" fillId="0" borderId="24" xfId="0" applyNumberFormat="1" applyFont="1" applyFill="1" applyBorder="1" applyAlignment="1" applyProtection="1">
      <alignment horizontal="centerContinuous" vertical="center" wrapText="1"/>
    </xf>
    <xf numFmtId="0" fontId="27" fillId="0" borderId="24" xfId="0" applyNumberFormat="1" applyFont="1" applyFill="1" applyBorder="1" applyAlignment="1" applyProtection="1">
      <alignment horizontal="centerContinuous" vertical="center" wrapText="1"/>
    </xf>
    <xf numFmtId="14" fontId="19" fillId="0" borderId="32" xfId="0" applyNumberFormat="1" applyFont="1" applyFill="1" applyBorder="1" applyAlignment="1" applyProtection="1">
      <alignment horizontal="centerContinuous" vertical="center" wrapText="1"/>
      <protection locked="0"/>
    </xf>
    <xf numFmtId="0" fontId="19" fillId="0" borderId="32" xfId="0" applyFont="1" applyFill="1" applyBorder="1" applyAlignment="1" applyProtection="1">
      <alignment horizontal="centerContinuous" vertical="center" wrapText="1"/>
      <protection locked="0"/>
    </xf>
    <xf numFmtId="0" fontId="27" fillId="0" borderId="28" xfId="0" applyFont="1" applyFill="1" applyBorder="1" applyAlignment="1">
      <alignment vertical="center" wrapText="1"/>
    </xf>
    <xf numFmtId="0" fontId="20" fillId="0" borderId="0" xfId="0" applyFont="1" applyFill="1" applyBorder="1" applyAlignment="1" applyProtection="1">
      <alignment horizontal="centerContinuous" vertical="center" wrapText="1"/>
    </xf>
    <xf numFmtId="49" fontId="19" fillId="0" borderId="0" xfId="0" applyNumberFormat="1" applyFont="1" applyFill="1" applyBorder="1" applyAlignment="1" applyProtection="1">
      <alignment horizontal="centerContinuous" vertical="center" wrapText="1"/>
    </xf>
    <xf numFmtId="0" fontId="19" fillId="0" borderId="0" xfId="0" applyNumberFormat="1" applyFont="1" applyFill="1" applyBorder="1" applyAlignment="1" applyProtection="1">
      <alignment horizontal="centerContinuous" vertical="center" wrapText="1"/>
    </xf>
    <xf numFmtId="14" fontId="19" fillId="0" borderId="0" xfId="0" applyNumberFormat="1" applyFont="1" applyFill="1" applyBorder="1" applyAlignment="1" applyProtection="1">
      <alignment horizontal="centerContinuous" vertical="center" wrapText="1"/>
      <protection locked="0"/>
    </xf>
    <xf numFmtId="0" fontId="19" fillId="0" borderId="0" xfId="0" applyFont="1" applyFill="1" applyBorder="1" applyAlignment="1" applyProtection="1">
      <alignment horizontal="centerContinuous" vertical="center" wrapText="1"/>
      <protection locked="0"/>
    </xf>
    <xf numFmtId="0" fontId="28" fillId="4" borderId="29" xfId="0" applyFont="1" applyFill="1" applyBorder="1" applyAlignment="1">
      <alignment vertical="center" wrapText="1"/>
    </xf>
    <xf numFmtId="0" fontId="28" fillId="4" borderId="28" xfId="0" applyFont="1" applyFill="1" applyBorder="1" applyAlignment="1">
      <alignment vertical="center" wrapText="1"/>
    </xf>
    <xf numFmtId="49" fontId="26" fillId="4" borderId="31" xfId="0" applyNumberFormat="1" applyFont="1" applyFill="1" applyBorder="1" applyAlignment="1" applyProtection="1">
      <alignment horizontal="centerContinuous" vertical="center" wrapText="1"/>
    </xf>
    <xf numFmtId="0" fontId="26" fillId="4" borderId="31" xfId="0" applyNumberFormat="1" applyFont="1" applyFill="1" applyBorder="1" applyAlignment="1" applyProtection="1">
      <alignment horizontal="centerContinuous" vertical="center" wrapText="1"/>
    </xf>
    <xf numFmtId="14" fontId="28" fillId="4" borderId="31" xfId="0" applyNumberFormat="1" applyFont="1" applyFill="1" applyBorder="1" applyAlignment="1" applyProtection="1">
      <alignment horizontal="centerContinuous" vertical="center" wrapText="1"/>
      <protection locked="0"/>
    </xf>
    <xf numFmtId="0" fontId="28" fillId="4" borderId="31" xfId="0" applyFont="1" applyFill="1" applyBorder="1" applyAlignment="1" applyProtection="1">
      <alignment horizontal="centerContinuous" vertical="center" wrapText="1"/>
      <protection locked="0"/>
    </xf>
    <xf numFmtId="49" fontId="26" fillId="4" borderId="28" xfId="0" applyNumberFormat="1" applyFont="1" applyFill="1" applyBorder="1" applyAlignment="1" applyProtection="1">
      <alignment horizontal="centerContinuous" vertical="center" wrapText="1"/>
    </xf>
    <xf numFmtId="0" fontId="26" fillId="4" borderId="28" xfId="0" applyNumberFormat="1" applyFont="1" applyFill="1" applyBorder="1" applyAlignment="1" applyProtection="1">
      <alignment horizontal="centerContinuous" vertical="center" wrapText="1"/>
    </xf>
    <xf numFmtId="14" fontId="26" fillId="4" borderId="28" xfId="0" applyNumberFormat="1" applyFont="1" applyFill="1" applyBorder="1" applyAlignment="1" applyProtection="1">
      <alignment horizontal="centerContinuous" vertical="center" wrapText="1"/>
    </xf>
    <xf numFmtId="49" fontId="29" fillId="0" borderId="29" xfId="0" applyNumberFormat="1" applyFont="1" applyBorder="1" applyAlignment="1">
      <alignment horizontal="centerContinuous" wrapText="1"/>
    </xf>
    <xf numFmtId="49" fontId="27" fillId="0" borderId="28" xfId="0" applyNumberFormat="1" applyFont="1" applyFill="1" applyBorder="1" applyAlignment="1" applyProtection="1">
      <alignment horizontal="centerContinuous" vertical="center" wrapText="1"/>
    </xf>
    <xf numFmtId="0" fontId="27" fillId="0" borderId="28" xfId="0" applyNumberFormat="1" applyFont="1" applyFill="1" applyBorder="1" applyAlignment="1" applyProtection="1">
      <alignment horizontal="centerContinuous" vertical="center" wrapText="1"/>
    </xf>
    <xf numFmtId="14" fontId="27" fillId="0" borderId="28" xfId="0" applyNumberFormat="1" applyFont="1" applyFill="1" applyBorder="1" applyAlignment="1" applyProtection="1">
      <alignment horizontal="centerContinuous" vertical="center" wrapText="1"/>
      <protection locked="0"/>
    </xf>
    <xf numFmtId="0" fontId="27" fillId="0" borderId="28" xfId="0" applyFont="1" applyFill="1" applyBorder="1" applyAlignment="1" applyProtection="1">
      <alignment horizontal="centerContinuous" vertical="center" wrapText="1"/>
      <protection locked="0"/>
    </xf>
    <xf numFmtId="49" fontId="26" fillId="4" borderId="28" xfId="0" applyNumberFormat="1" applyFont="1" applyFill="1" applyBorder="1" applyAlignment="1" applyProtection="1">
      <alignment horizontal="centerContinuous" vertical="center" wrapText="1"/>
      <protection locked="0"/>
    </xf>
    <xf numFmtId="0" fontId="26" fillId="4" borderId="28" xfId="0" applyNumberFormat="1" applyFont="1" applyFill="1" applyBorder="1" applyAlignment="1" applyProtection="1">
      <alignment horizontal="centerContinuous" vertical="center" wrapText="1"/>
      <protection locked="0"/>
    </xf>
    <xf numFmtId="14" fontId="26" fillId="4" borderId="28" xfId="0" applyNumberFormat="1" applyFont="1" applyFill="1" applyBorder="1" applyAlignment="1" applyProtection="1">
      <alignment horizontal="centerContinuous" vertical="center" wrapText="1"/>
      <protection locked="0"/>
    </xf>
    <xf numFmtId="49" fontId="29" fillId="0" borderId="30" xfId="0" applyNumberFormat="1" applyFont="1" applyFill="1" applyBorder="1" applyAlignment="1" applyProtection="1">
      <alignment horizontal="centerContinuous" vertical="center" wrapText="1"/>
    </xf>
    <xf numFmtId="0" fontId="29" fillId="0" borderId="30" xfId="0" applyNumberFormat="1" applyFont="1" applyFill="1" applyBorder="1" applyAlignment="1" applyProtection="1">
      <alignment horizontal="centerContinuous" vertical="center" wrapText="1"/>
    </xf>
    <xf numFmtId="14" fontId="27" fillId="0" borderId="30" xfId="0" applyNumberFormat="1" applyFont="1" applyFill="1" applyBorder="1" applyAlignment="1" applyProtection="1">
      <alignment horizontal="centerContinuous" vertical="center" wrapText="1"/>
      <protection locked="0"/>
    </xf>
    <xf numFmtId="0" fontId="27" fillId="0" borderId="29" xfId="0" applyFont="1" applyFill="1" applyBorder="1" applyAlignment="1" applyProtection="1">
      <alignment horizontal="centerContinuous" vertical="center" wrapText="1"/>
      <protection locked="0"/>
    </xf>
    <xf numFmtId="49" fontId="27" fillId="0" borderId="30" xfId="0" applyNumberFormat="1" applyFont="1" applyFill="1" applyBorder="1" applyAlignment="1" applyProtection="1">
      <alignment horizontal="centerContinuous" vertical="center" wrapText="1"/>
      <protection locked="0"/>
    </xf>
    <xf numFmtId="0" fontId="27" fillId="0" borderId="29" xfId="0" applyFont="1" applyFill="1" applyBorder="1" applyAlignment="1">
      <alignment vertical="center" wrapText="1"/>
    </xf>
    <xf numFmtId="49" fontId="26" fillId="5" borderId="28" xfId="0" applyNumberFormat="1" applyFont="1" applyFill="1" applyBorder="1" applyAlignment="1" applyProtection="1">
      <alignment horizontal="centerContinuous" vertical="center" wrapText="1"/>
    </xf>
    <xf numFmtId="49" fontId="27" fillId="5" borderId="28" xfId="0" applyNumberFormat="1" applyFont="1" applyFill="1" applyBorder="1" applyAlignment="1" applyProtection="1">
      <alignment horizontal="centerContinuous" vertical="center" wrapText="1"/>
    </xf>
    <xf numFmtId="0" fontId="27" fillId="5" borderId="28" xfId="0" applyNumberFormat="1" applyFont="1" applyFill="1" applyBorder="1" applyAlignment="1" applyProtection="1">
      <alignment horizontal="centerContinuous" vertical="center" wrapText="1"/>
    </xf>
    <xf numFmtId="14" fontId="26" fillId="5" borderId="28" xfId="0" applyNumberFormat="1" applyFont="1" applyFill="1" applyBorder="1" applyAlignment="1" applyProtection="1">
      <alignment horizontal="centerContinuous" vertical="center" wrapText="1"/>
      <protection locked="0"/>
    </xf>
    <xf numFmtId="14" fontId="28" fillId="5" borderId="28" xfId="0" applyNumberFormat="1" applyFont="1" applyFill="1" applyBorder="1" applyAlignment="1" applyProtection="1">
      <alignment horizontal="centerContinuous" vertical="center" wrapText="1"/>
      <protection locked="0"/>
    </xf>
    <xf numFmtId="0" fontId="28" fillId="5" borderId="28" xfId="0" applyFont="1" applyFill="1" applyBorder="1" applyAlignment="1" applyProtection="1">
      <alignment horizontal="centerContinuous" vertical="center" wrapText="1"/>
      <protection locked="0"/>
    </xf>
    <xf numFmtId="0" fontId="27" fillId="0" borderId="30" xfId="0" applyFont="1" applyFill="1" applyBorder="1" applyAlignment="1" applyProtection="1">
      <alignment vertical="center" wrapText="1"/>
    </xf>
    <xf numFmtId="49" fontId="10" fillId="0" borderId="30" xfId="1" applyNumberFormat="1" applyFont="1" applyFill="1" applyBorder="1" applyAlignment="1" applyProtection="1">
      <alignment horizontal="left" vertical="center" wrapText="1"/>
    </xf>
    <xf numFmtId="0" fontId="10" fillId="0" borderId="30" xfId="1" applyNumberFormat="1" applyFont="1" applyFill="1" applyBorder="1" applyAlignment="1" applyProtection="1">
      <alignment horizontal="left" vertical="center" wrapText="1"/>
    </xf>
    <xf numFmtId="14" fontId="27" fillId="0" borderId="30" xfId="0" applyNumberFormat="1" applyFont="1" applyFill="1" applyBorder="1" applyAlignment="1" applyProtection="1">
      <alignment horizontal="center" vertical="center" wrapText="1"/>
      <protection locked="0"/>
    </xf>
    <xf numFmtId="0" fontId="27" fillId="0" borderId="30" xfId="0" applyFont="1" applyFill="1" applyBorder="1" applyAlignment="1" applyProtection="1">
      <alignment vertical="center" wrapText="1"/>
      <protection locked="0"/>
    </xf>
    <xf numFmtId="49" fontId="10" fillId="0" borderId="30" xfId="1" applyNumberFormat="1" applyFont="1" applyFill="1" applyBorder="1" applyAlignment="1" applyProtection="1">
      <alignment vertical="center" wrapText="1"/>
    </xf>
    <xf numFmtId="0" fontId="10" fillId="0" borderId="30" xfId="1" applyNumberFormat="1" applyFont="1" applyFill="1" applyBorder="1" applyAlignment="1" applyProtection="1">
      <alignment vertical="center" wrapText="1"/>
    </xf>
    <xf numFmtId="0" fontId="0" fillId="0" borderId="30" xfId="0" applyFont="1" applyFill="1" applyBorder="1" applyAlignment="1" applyProtection="1">
      <alignment vertical="center" wrapText="1"/>
    </xf>
    <xf numFmtId="14" fontId="0" fillId="0" borderId="30" xfId="0" applyNumberFormat="1" applyFont="1" applyFill="1" applyBorder="1" applyAlignment="1" applyProtection="1">
      <alignment horizontal="center" vertical="center" wrapText="1"/>
      <protection locked="0"/>
    </xf>
    <xf numFmtId="0" fontId="0" fillId="0" borderId="30" xfId="0" applyFont="1" applyFill="1" applyBorder="1" applyAlignment="1" applyProtection="1">
      <alignment vertical="center" wrapText="1"/>
      <protection locked="0"/>
    </xf>
    <xf numFmtId="0" fontId="0" fillId="0" borderId="30"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protection locked="0"/>
    </xf>
    <xf numFmtId="0" fontId="14" fillId="5" borderId="29" xfId="0" applyFont="1" applyFill="1" applyBorder="1" applyAlignment="1">
      <alignment wrapText="1"/>
    </xf>
    <xf numFmtId="0" fontId="26" fillId="5" borderId="28" xfId="0" applyFont="1" applyFill="1" applyBorder="1" applyAlignment="1" applyProtection="1">
      <alignment horizontal="centerContinuous" vertical="center" wrapText="1"/>
      <protection locked="0"/>
    </xf>
    <xf numFmtId="0" fontId="27" fillId="0" borderId="28" xfId="0" applyFont="1" applyFill="1" applyBorder="1" applyAlignment="1" applyProtection="1">
      <alignment vertical="center" wrapText="1"/>
    </xf>
    <xf numFmtId="49" fontId="27" fillId="0" borderId="28" xfId="0" applyNumberFormat="1" applyFont="1" applyFill="1" applyBorder="1" applyAlignment="1" applyProtection="1">
      <alignment vertical="center" wrapText="1"/>
    </xf>
    <xf numFmtId="0" fontId="27" fillId="0" borderId="28" xfId="0" applyNumberFormat="1" applyFont="1" applyFill="1" applyBorder="1" applyAlignment="1" applyProtection="1">
      <alignment vertical="center" wrapText="1"/>
    </xf>
    <xf numFmtId="14" fontId="27" fillId="0" borderId="28" xfId="0" applyNumberFormat="1" applyFont="1" applyFill="1" applyBorder="1" applyAlignment="1" applyProtection="1">
      <alignment horizontal="center" vertical="center" wrapText="1"/>
      <protection locked="0"/>
    </xf>
    <xf numFmtId="0" fontId="27" fillId="0" borderId="28" xfId="0" applyFont="1" applyFill="1" applyBorder="1" applyAlignment="1" applyProtection="1">
      <alignment vertical="center" wrapText="1"/>
      <protection locked="0"/>
    </xf>
    <xf numFmtId="0" fontId="27" fillId="0" borderId="28" xfId="0" applyFont="1" applyFill="1" applyBorder="1" applyAlignment="1" applyProtection="1">
      <alignment horizontal="left" vertical="center" wrapText="1"/>
    </xf>
    <xf numFmtId="49" fontId="27" fillId="0" borderId="28" xfId="0" applyNumberFormat="1" applyFont="1" applyFill="1" applyBorder="1" applyAlignment="1" applyProtection="1">
      <alignment horizontal="left" vertical="center" wrapText="1"/>
    </xf>
    <xf numFmtId="0" fontId="27" fillId="0" borderId="28" xfId="0" applyNumberFormat="1" applyFont="1" applyFill="1" applyBorder="1" applyAlignment="1" applyProtection="1">
      <alignment horizontal="left" vertical="center" wrapText="1"/>
    </xf>
    <xf numFmtId="0" fontId="19" fillId="0" borderId="28" xfId="0" applyFont="1" applyFill="1" applyBorder="1" applyAlignment="1" applyProtection="1">
      <alignment horizontal="center" vertical="center" wrapText="1"/>
      <protection locked="0"/>
    </xf>
    <xf numFmtId="49" fontId="27" fillId="0" borderId="28" xfId="0" applyNumberFormat="1" applyFont="1" applyFill="1" applyBorder="1" applyAlignment="1" applyProtection="1">
      <alignment horizontal="center" vertical="center" wrapText="1"/>
    </xf>
    <xf numFmtId="0" fontId="27" fillId="0" borderId="28" xfId="0" applyNumberFormat="1" applyFont="1" applyFill="1" applyBorder="1" applyAlignment="1" applyProtection="1">
      <alignment horizontal="center" vertical="center" wrapText="1"/>
    </xf>
    <xf numFmtId="14" fontId="27" fillId="0" borderId="28" xfId="0" applyNumberFormat="1" applyFont="1" applyFill="1" applyBorder="1" applyAlignment="1" applyProtection="1">
      <alignment vertical="center" wrapText="1"/>
      <protection locked="0"/>
    </xf>
    <xf numFmtId="14" fontId="27" fillId="12" borderId="28" xfId="0"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pplyProtection="1">
      <alignment vertical="center" wrapText="1"/>
    </xf>
    <xf numFmtId="0" fontId="30" fillId="0" borderId="28" xfId="0" applyNumberFormat="1" applyFont="1" applyFill="1" applyBorder="1" applyAlignment="1" applyProtection="1">
      <alignment vertical="center" wrapText="1"/>
    </xf>
    <xf numFmtId="0" fontId="10" fillId="0" borderId="28" xfId="1" applyFont="1" applyBorder="1"/>
    <xf numFmtId="49" fontId="27" fillId="0" borderId="28" xfId="0" applyNumberFormat="1" applyFont="1" applyFill="1" applyBorder="1" applyAlignment="1" applyProtection="1">
      <alignment horizontal="left" wrapText="1"/>
    </xf>
    <xf numFmtId="0" fontId="27" fillId="11" borderId="28" xfId="0" applyFont="1" applyFill="1" applyBorder="1" applyAlignment="1" applyProtection="1">
      <alignment vertical="center" wrapText="1"/>
    </xf>
    <xf numFmtId="49" fontId="27" fillId="11" borderId="28" xfId="0" applyNumberFormat="1" applyFont="1" applyFill="1" applyBorder="1" applyAlignment="1" applyProtection="1">
      <alignment vertical="center" wrapText="1"/>
    </xf>
    <xf numFmtId="0" fontId="27" fillId="11" borderId="28" xfId="0" applyNumberFormat="1" applyFont="1" applyFill="1" applyBorder="1" applyAlignment="1" applyProtection="1">
      <alignment vertical="center" wrapText="1"/>
    </xf>
    <xf numFmtId="14" fontId="27" fillId="11" borderId="28" xfId="0" applyNumberFormat="1" applyFont="1" applyFill="1" applyBorder="1" applyAlignment="1" applyProtection="1">
      <alignment horizontal="center" vertical="center" wrapText="1"/>
      <protection locked="0"/>
    </xf>
    <xf numFmtId="14" fontId="27" fillId="11" borderId="28" xfId="0" applyNumberFormat="1" applyFont="1" applyFill="1" applyBorder="1" applyAlignment="1" applyProtection="1">
      <alignment vertical="center" wrapText="1"/>
      <protection locked="0"/>
    </xf>
    <xf numFmtId="14" fontId="31" fillId="5" borderId="28" xfId="0" applyNumberFormat="1" applyFont="1" applyFill="1" applyBorder="1" applyAlignment="1" applyProtection="1">
      <alignment horizontal="centerContinuous" vertical="center" wrapText="1"/>
      <protection locked="0"/>
    </xf>
    <xf numFmtId="0" fontId="28" fillId="5" borderId="28" xfId="0" applyFont="1" applyFill="1" applyBorder="1" applyAlignment="1" applyProtection="1">
      <alignment horizontal="center" vertical="center" wrapText="1"/>
    </xf>
    <xf numFmtId="49" fontId="26" fillId="5" borderId="28" xfId="0" applyNumberFormat="1" applyFont="1" applyFill="1" applyBorder="1" applyAlignment="1" applyProtection="1">
      <alignment horizontal="center" vertical="center" wrapText="1"/>
    </xf>
    <xf numFmtId="0" fontId="26" fillId="5" borderId="28" xfId="0" applyNumberFormat="1" applyFont="1" applyFill="1" applyBorder="1" applyAlignment="1" applyProtection="1">
      <alignment horizontal="center" vertical="center" wrapText="1"/>
    </xf>
    <xf numFmtId="14" fontId="31" fillId="5" borderId="28" xfId="0" applyNumberFormat="1" applyFont="1" applyFill="1" applyBorder="1" applyAlignment="1" applyProtection="1">
      <alignment horizontal="center" vertical="center" wrapText="1"/>
      <protection locked="0"/>
    </xf>
    <xf numFmtId="0" fontId="27" fillId="0" borderId="28" xfId="0" applyFont="1" applyFill="1" applyBorder="1" applyAlignment="1" applyProtection="1">
      <alignment vertical="top" wrapText="1"/>
    </xf>
    <xf numFmtId="0" fontId="27" fillId="0" borderId="28" xfId="0" applyNumberFormat="1" applyFont="1" applyFill="1" applyBorder="1" applyAlignment="1" applyProtection="1">
      <alignment vertical="top" wrapText="1"/>
    </xf>
    <xf numFmtId="0" fontId="27" fillId="11" borderId="28" xfId="0" applyFont="1" applyFill="1" applyBorder="1" applyAlignment="1" applyProtection="1">
      <alignment vertical="top" wrapText="1"/>
    </xf>
    <xf numFmtId="49" fontId="27" fillId="11" borderId="28" xfId="0" applyNumberFormat="1" applyFont="1" applyFill="1" applyBorder="1" applyAlignment="1" applyProtection="1">
      <alignment horizontal="left" vertical="top" wrapText="1"/>
    </xf>
    <xf numFmtId="0" fontId="27" fillId="11" borderId="28" xfId="0" applyNumberFormat="1" applyFont="1" applyFill="1" applyBorder="1" applyAlignment="1" applyProtection="1">
      <alignment horizontal="left" vertical="top" wrapText="1"/>
    </xf>
    <xf numFmtId="14" fontId="32" fillId="11" borderId="28" xfId="0" applyNumberFormat="1" applyFont="1" applyFill="1" applyBorder="1" applyAlignment="1" applyProtection="1">
      <alignment horizontal="center" vertical="center" wrapText="1"/>
      <protection locked="0"/>
    </xf>
    <xf numFmtId="14" fontId="32" fillId="11" borderId="28" xfId="0" applyNumberFormat="1" applyFont="1" applyFill="1" applyBorder="1" applyAlignment="1" applyProtection="1">
      <alignment horizontal="left" vertical="center" wrapText="1"/>
      <protection locked="0"/>
    </xf>
    <xf numFmtId="14" fontId="28" fillId="5" borderId="28" xfId="0" applyNumberFormat="1" applyFont="1" applyFill="1" applyBorder="1" applyAlignment="1" applyProtection="1">
      <alignment horizontal="center" vertical="center" wrapText="1"/>
      <protection locked="0"/>
    </xf>
    <xf numFmtId="14" fontId="26" fillId="5" borderId="28" xfId="0" applyNumberFormat="1" applyFont="1" applyFill="1" applyBorder="1" applyAlignment="1" applyProtection="1">
      <alignment horizontal="center" vertical="center" wrapText="1"/>
      <protection locked="0"/>
    </xf>
    <xf numFmtId="0" fontId="27" fillId="11" borderId="28" xfId="0" applyFont="1" applyFill="1" applyBorder="1" applyAlignment="1" applyProtection="1">
      <alignment horizontal="left" vertical="center" wrapText="1"/>
    </xf>
    <xf numFmtId="14" fontId="19" fillId="11" borderId="28" xfId="0" applyNumberFormat="1" applyFont="1" applyFill="1" applyBorder="1" applyAlignment="1" applyProtection="1">
      <alignment horizontal="center" vertical="center" wrapText="1"/>
      <protection locked="0"/>
    </xf>
    <xf numFmtId="49" fontId="33" fillId="11" borderId="28" xfId="0" applyNumberFormat="1" applyFont="1" applyFill="1" applyBorder="1" applyAlignment="1" applyProtection="1">
      <alignment vertical="center" wrapText="1"/>
    </xf>
    <xf numFmtId="0" fontId="33" fillId="11" borderId="28" xfId="0" applyNumberFormat="1" applyFont="1" applyFill="1" applyBorder="1" applyAlignment="1" applyProtection="1">
      <alignment vertical="center" wrapText="1"/>
    </xf>
    <xf numFmtId="14" fontId="33" fillId="11" borderId="28" xfId="0" applyNumberFormat="1" applyFont="1" applyFill="1" applyBorder="1" applyAlignment="1" applyProtection="1">
      <alignment horizontal="center" vertical="center" wrapText="1"/>
      <protection locked="0"/>
    </xf>
    <xf numFmtId="0" fontId="27" fillId="0" borderId="29" xfId="0" applyFont="1" applyFill="1" applyBorder="1" applyAlignment="1" applyProtection="1">
      <alignment vertical="center" wrapText="1"/>
    </xf>
    <xf numFmtId="14" fontId="27" fillId="0" borderId="33" xfId="0" applyNumberFormat="1" applyFont="1" applyFill="1" applyBorder="1" applyAlignment="1" applyProtection="1">
      <alignment vertical="center" wrapText="1"/>
      <protection locked="0"/>
    </xf>
    <xf numFmtId="0" fontId="20" fillId="11" borderId="28" xfId="0" applyFont="1" applyFill="1" applyBorder="1" applyAlignment="1" applyProtection="1">
      <alignment horizontal="center" vertical="center" wrapText="1"/>
    </xf>
    <xf numFmtId="49" fontId="27" fillId="11" borderId="28" xfId="0" applyNumberFormat="1" applyFont="1" applyFill="1" applyBorder="1" applyAlignment="1" applyProtection="1">
      <alignment horizontal="center" vertical="center" wrapText="1"/>
    </xf>
    <xf numFmtId="0" fontId="27" fillId="11" borderId="28" xfId="0" applyNumberFormat="1" applyFont="1" applyFill="1" applyBorder="1" applyAlignment="1" applyProtection="1">
      <alignment horizontal="center" vertical="center" wrapText="1"/>
    </xf>
    <xf numFmtId="49" fontId="27" fillId="0" borderId="29" xfId="0" applyNumberFormat="1" applyFont="1" applyFill="1" applyBorder="1" applyAlignment="1" applyProtection="1">
      <alignment vertical="center" wrapText="1"/>
    </xf>
    <xf numFmtId="0" fontId="27" fillId="11" borderId="28" xfId="0" applyNumberFormat="1" applyFont="1" applyFill="1" applyBorder="1" applyAlignment="1" applyProtection="1">
      <alignment vertical="top" wrapText="1"/>
    </xf>
    <xf numFmtId="0" fontId="27" fillId="10" borderId="28" xfId="0" applyFont="1" applyFill="1" applyBorder="1" applyAlignment="1" applyProtection="1">
      <alignment vertical="center" wrapText="1"/>
    </xf>
    <xf numFmtId="0" fontId="27" fillId="10" borderId="28" xfId="0" applyNumberFormat="1" applyFont="1" applyFill="1" applyBorder="1" applyAlignment="1" applyProtection="1">
      <alignment vertical="center" wrapText="1"/>
    </xf>
    <xf numFmtId="14" fontId="27" fillId="10" borderId="28" xfId="0" applyNumberFormat="1" applyFont="1" applyFill="1" applyBorder="1" applyAlignment="1" applyProtection="1">
      <alignment horizontal="center" vertical="center" wrapText="1"/>
      <protection locked="0"/>
    </xf>
    <xf numFmtId="14" fontId="27" fillId="10" borderId="28" xfId="0" applyNumberFormat="1" applyFont="1" applyFill="1" applyBorder="1" applyAlignment="1" applyProtection="1">
      <alignment vertical="center" wrapText="1"/>
      <protection locked="0"/>
    </xf>
    <xf numFmtId="49" fontId="27" fillId="10" borderId="28" xfId="0" applyNumberFormat="1" applyFont="1" applyFill="1" applyBorder="1" applyAlignment="1" applyProtection="1">
      <alignment vertical="center" wrapText="1"/>
    </xf>
    <xf numFmtId="14" fontId="30" fillId="0" borderId="28" xfId="0" applyNumberFormat="1" applyFont="1" applyFill="1" applyBorder="1" applyAlignment="1" applyProtection="1">
      <alignment horizontal="center" vertical="center" wrapText="1"/>
      <protection locked="0"/>
    </xf>
    <xf numFmtId="49" fontId="33" fillId="0" borderId="28" xfId="0" applyNumberFormat="1" applyFont="1" applyFill="1" applyBorder="1" applyAlignment="1" applyProtection="1">
      <alignment vertical="center" wrapText="1"/>
    </xf>
    <xf numFmtId="0" fontId="33" fillId="0" borderId="28" xfId="0" applyNumberFormat="1" applyFont="1" applyFill="1" applyBorder="1" applyAlignment="1" applyProtection="1">
      <alignment vertical="center" wrapText="1"/>
    </xf>
    <xf numFmtId="14" fontId="33" fillId="0" borderId="28" xfId="0" applyNumberFormat="1" applyFont="1" applyFill="1" applyBorder="1" applyAlignment="1" applyProtection="1">
      <alignment horizontal="center" vertical="center" wrapText="1"/>
      <protection locked="0"/>
    </xf>
    <xf numFmtId="0" fontId="26" fillId="5" borderId="28" xfId="0" applyFont="1" applyFill="1" applyBorder="1" applyAlignment="1" applyProtection="1">
      <alignment horizontal="centerContinuous" vertical="center" wrapText="1"/>
    </xf>
    <xf numFmtId="0" fontId="26" fillId="5" borderId="28" xfId="0" applyNumberFormat="1" applyFont="1" applyFill="1" applyBorder="1" applyAlignment="1" applyProtection="1">
      <alignment horizontal="centerContinuous" vertical="center" wrapText="1"/>
    </xf>
    <xf numFmtId="14" fontId="28" fillId="5" borderId="28" xfId="0" applyNumberFormat="1" applyFont="1" applyFill="1" applyBorder="1" applyAlignment="1" applyProtection="1">
      <alignment vertical="center" wrapText="1"/>
      <protection locked="0"/>
    </xf>
    <xf numFmtId="0" fontId="27" fillId="11" borderId="28" xfId="0" applyFont="1" applyFill="1" applyBorder="1" applyAlignment="1" applyProtection="1">
      <alignment vertical="center" wrapText="1"/>
      <protection locked="0"/>
    </xf>
    <xf numFmtId="0" fontId="27" fillId="0" borderId="33" xfId="0" applyFont="1" applyFill="1" applyBorder="1" applyAlignment="1" applyProtection="1">
      <alignment vertical="center" wrapText="1"/>
      <protection locked="0"/>
    </xf>
    <xf numFmtId="0" fontId="25" fillId="2" borderId="1" xfId="0" applyNumberFormat="1" applyFont="1" applyFill="1" applyBorder="1" applyAlignment="1" applyProtection="1">
      <alignment horizontal="left" vertical="top" wrapText="1"/>
      <protection locked="0"/>
    </xf>
    <xf numFmtId="0" fontId="3" fillId="0" borderId="22" xfId="0" applyNumberFormat="1" applyFont="1" applyBorder="1" applyAlignment="1" applyProtection="1">
      <alignment horizontal="left" vertical="center" wrapText="1"/>
    </xf>
    <xf numFmtId="0" fontId="1" fillId="0" borderId="22" xfId="0" applyNumberFormat="1" applyFont="1" applyBorder="1" applyAlignment="1" applyProtection="1">
      <alignment horizontal="left" vertical="center" wrapText="1"/>
    </xf>
    <xf numFmtId="0" fontId="24" fillId="5" borderId="23" xfId="1" applyNumberFormat="1" applyFont="1" applyFill="1" applyBorder="1" applyAlignment="1" applyProtection="1">
      <alignment horizontal="center" vertical="center" wrapText="1"/>
    </xf>
    <xf numFmtId="0" fontId="1" fillId="6" borderId="23" xfId="0" applyNumberFormat="1" applyFont="1" applyFill="1" applyBorder="1" applyAlignment="1" applyProtection="1">
      <alignment horizontal="left" vertical="center" wrapText="1"/>
    </xf>
    <xf numFmtId="0" fontId="0" fillId="0" borderId="24" xfId="0" applyNumberFormat="1" applyBorder="1" applyAlignment="1" applyProtection="1">
      <alignment horizontal="left"/>
    </xf>
    <xf numFmtId="0" fontId="27" fillId="6" borderId="9" xfId="0" applyFont="1" applyFill="1" applyBorder="1" applyAlignment="1" applyProtection="1">
      <alignment horizontal="left" vertical="top" wrapText="1"/>
    </xf>
    <xf numFmtId="0" fontId="27" fillId="6" borderId="23" xfId="0" applyNumberFormat="1" applyFont="1" applyFill="1" applyBorder="1" applyAlignment="1" applyProtection="1">
      <alignment horizontal="left" vertical="center" wrapText="1"/>
    </xf>
    <xf numFmtId="14" fontId="27" fillId="6" borderId="1" xfId="0" applyNumberFormat="1" applyFont="1" applyFill="1" applyBorder="1" applyAlignment="1" applyProtection="1">
      <alignment horizontal="left" vertical="center" wrapText="1"/>
    </xf>
    <xf numFmtId="14" fontId="27" fillId="6" borderId="23" xfId="0" applyNumberFormat="1" applyFont="1" applyFill="1" applyBorder="1" applyAlignment="1" applyProtection="1">
      <alignment horizontal="left" vertical="center" wrapText="1"/>
      <protection locked="0"/>
    </xf>
    <xf numFmtId="0" fontId="28" fillId="5" borderId="9" xfId="0" applyFont="1" applyFill="1" applyBorder="1" applyAlignment="1" applyProtection="1">
      <alignment horizontal="left" vertical="top" wrapText="1"/>
    </xf>
    <xf numFmtId="0" fontId="34" fillId="5" borderId="23" xfId="1" applyNumberFormat="1" applyFont="1" applyFill="1" applyBorder="1" applyAlignment="1" applyProtection="1">
      <alignment horizontal="center" vertical="center" wrapText="1"/>
    </xf>
    <xf numFmtId="14" fontId="28" fillId="5" borderId="1" xfId="0" applyNumberFormat="1" applyFont="1" applyFill="1" applyBorder="1" applyAlignment="1" applyProtection="1">
      <alignment vertical="center" wrapText="1"/>
    </xf>
    <xf numFmtId="14" fontId="28" fillId="5" borderId="23" xfId="0" applyNumberFormat="1" applyFont="1" applyFill="1" applyBorder="1" applyAlignment="1" applyProtection="1">
      <alignment vertical="center" wrapText="1"/>
      <protection locked="0"/>
    </xf>
    <xf numFmtId="49" fontId="34" fillId="5" borderId="23" xfId="1" applyNumberFormat="1" applyFont="1" applyFill="1" applyBorder="1" applyAlignment="1" applyProtection="1">
      <alignment horizontal="center" vertical="center" wrapText="1"/>
    </xf>
    <xf numFmtId="0" fontId="27" fillId="0" borderId="26" xfId="0" applyFont="1" applyBorder="1" applyAlignment="1" applyProtection="1">
      <alignment horizontal="left" vertical="top" wrapText="1"/>
    </xf>
    <xf numFmtId="0" fontId="27" fillId="0" borderId="22" xfId="0" applyNumberFormat="1" applyFont="1" applyBorder="1" applyAlignment="1" applyProtection="1">
      <alignment horizontal="left" vertical="center" wrapText="1"/>
    </xf>
    <xf numFmtId="14" fontId="27" fillId="0" borderId="26" xfId="0" applyNumberFormat="1" applyFont="1" applyBorder="1" applyAlignment="1" applyProtection="1">
      <alignment horizontal="left" vertical="center" wrapText="1"/>
    </xf>
    <xf numFmtId="14" fontId="27" fillId="0" borderId="22" xfId="0" applyNumberFormat="1" applyFont="1" applyBorder="1" applyAlignment="1" applyProtection="1">
      <alignment horizontal="left" vertical="center" wrapText="1"/>
      <protection locked="0"/>
    </xf>
    <xf numFmtId="0" fontId="27" fillId="0" borderId="22" xfId="0" applyNumberFormat="1" applyFont="1" applyBorder="1" applyAlignment="1" applyProtection="1">
      <alignment horizontal="left" vertical="top" wrapText="1"/>
    </xf>
    <xf numFmtId="14" fontId="27" fillId="0" borderId="26" xfId="0" applyNumberFormat="1" applyFont="1" applyBorder="1" applyAlignment="1" applyProtection="1">
      <alignment horizontal="left" vertical="top" wrapText="1"/>
    </xf>
    <xf numFmtId="14" fontId="27" fillId="0" borderId="22" xfId="0" applyNumberFormat="1" applyFont="1" applyBorder="1" applyAlignment="1" applyProtection="1">
      <alignment horizontal="left" vertical="top" wrapText="1"/>
      <protection locked="0"/>
    </xf>
    <xf numFmtId="14" fontId="19" fillId="0" borderId="22" xfId="0" applyNumberFormat="1" applyFont="1" applyBorder="1" applyAlignment="1" applyProtection="1">
      <alignment horizontal="left" vertical="center" wrapText="1"/>
      <protection locked="0"/>
    </xf>
    <xf numFmtId="0" fontId="32" fillId="0" borderId="22" xfId="0" applyNumberFormat="1" applyFont="1" applyBorder="1" applyAlignment="1" applyProtection="1">
      <alignment horizontal="left" vertical="center" wrapText="1"/>
    </xf>
    <xf numFmtId="14" fontId="32" fillId="0" borderId="26" xfId="0" applyNumberFormat="1" applyFont="1" applyBorder="1" applyAlignment="1" applyProtection="1">
      <alignment horizontal="left" vertical="center" wrapText="1"/>
    </xf>
    <xf numFmtId="14" fontId="32" fillId="0" borderId="22" xfId="0" applyNumberFormat="1" applyFont="1" applyBorder="1" applyAlignment="1" applyProtection="1">
      <alignment horizontal="left" vertical="center" wrapText="1"/>
      <protection locked="0"/>
    </xf>
    <xf numFmtId="0" fontId="20" fillId="0" borderId="26" xfId="0" applyFont="1" applyBorder="1" applyAlignment="1" applyProtection="1">
      <alignment horizontal="left" vertical="top" wrapText="1"/>
    </xf>
    <xf numFmtId="0" fontId="33" fillId="0" borderId="22" xfId="0" applyNumberFormat="1" applyFont="1" applyBorder="1" applyAlignment="1" applyProtection="1">
      <alignment horizontal="left" vertical="center" wrapText="1"/>
    </xf>
    <xf numFmtId="14" fontId="33" fillId="0" borderId="26" xfId="0" applyNumberFormat="1" applyFont="1" applyBorder="1" applyAlignment="1" applyProtection="1">
      <alignment horizontal="left" vertical="center" wrapText="1"/>
    </xf>
    <xf numFmtId="14" fontId="27" fillId="0" borderId="21" xfId="0" applyNumberFormat="1" applyFont="1" applyBorder="1" applyAlignment="1" applyProtection="1">
      <alignment horizontal="left" vertical="center" wrapText="1"/>
      <protection locked="0"/>
    </xf>
    <xf numFmtId="0" fontId="27" fillId="0" borderId="27" xfId="0" applyFont="1" applyBorder="1" applyAlignment="1" applyProtection="1">
      <alignment horizontal="left" vertical="top" wrapText="1"/>
    </xf>
    <xf numFmtId="0" fontId="27" fillId="0" borderId="21" xfId="0" applyNumberFormat="1" applyFont="1" applyBorder="1" applyAlignment="1" applyProtection="1">
      <alignment horizontal="left" vertical="center" wrapText="1"/>
    </xf>
    <xf numFmtId="14" fontId="27" fillId="0" borderId="27" xfId="0" applyNumberFormat="1" applyFont="1" applyBorder="1" applyAlignment="1" applyProtection="1">
      <alignment horizontal="left" vertical="center" wrapText="1"/>
    </xf>
    <xf numFmtId="14" fontId="27" fillId="3" borderId="1" xfId="0" applyNumberFormat="1" applyFont="1" applyFill="1" applyBorder="1" applyAlignment="1" applyProtection="1">
      <alignment horizontal="left" vertical="center" wrapText="1"/>
    </xf>
    <xf numFmtId="0" fontId="5" fillId="0" borderId="25" xfId="0" applyFont="1" applyBorder="1" applyAlignment="1" applyProtection="1">
      <alignment horizontal="center" vertical="center" wrapText="1"/>
    </xf>
    <xf numFmtId="0" fontId="5" fillId="0" borderId="20" xfId="0" applyNumberFormat="1" applyFont="1" applyBorder="1" applyAlignment="1" applyProtection="1">
      <alignment horizontal="center" vertical="center" wrapText="1"/>
    </xf>
    <xf numFmtId="0" fontId="5" fillId="0" borderId="25" xfId="0" applyFont="1" applyBorder="1" applyAlignment="1" applyProtection="1">
      <alignment horizontal="centerContinuous" vertical="center" wrapText="1"/>
    </xf>
    <xf numFmtId="0" fontId="5" fillId="0" borderId="20" xfId="0" applyFont="1" applyBorder="1" applyAlignment="1" applyProtection="1">
      <alignment horizontal="centerContinuous" vertical="center" wrapText="1"/>
      <protection locked="0"/>
    </xf>
    <xf numFmtId="0" fontId="11" fillId="0" borderId="0" xfId="0" applyFont="1" applyAlignment="1" applyProtection="1">
      <alignment horizontal="center"/>
      <protection locked="0"/>
    </xf>
    <xf numFmtId="0" fontId="30" fillId="0" borderId="22" xfId="0" applyNumberFormat="1" applyFont="1" applyBorder="1" applyAlignment="1" applyProtection="1">
      <alignment horizontal="left" vertical="center" wrapText="1"/>
    </xf>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xf numFmtId="14" fontId="0" fillId="13" borderId="0" xfId="0" applyNumberFormat="1" applyFont="1" applyFill="1"/>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top style="medium">
          <color theme="1"/>
        </top>
        <bottom style="medium">
          <color theme="1"/>
        </bottom>
      </border>
      <protection locked="0" hidden="0"/>
    </dxf>
    <dxf>
      <font>
        <b val="0"/>
        <i val="0"/>
        <strike val="0"/>
        <condense val="0"/>
        <extend val="0"/>
        <outline val="0"/>
        <shadow val="0"/>
        <u val="none"/>
        <vertAlign val="baseline"/>
        <sz val="11"/>
        <color theme="1"/>
        <name val="Times New Roman"/>
        <scheme val="none"/>
      </font>
      <numFmt numFmtId="19" formatCode="m/d/yyyy"/>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1"/>
        <color theme="1"/>
        <name val="Times New Roman"/>
        <scheme val="none"/>
      </font>
      <numFmt numFmtId="30" formatCode="@"/>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font>
        <strike val="0"/>
        <outline val="0"/>
        <shadow val="0"/>
        <vertAlign val="baseline"/>
        <sz val="11"/>
      </font>
      <border diagonalUp="0" diagonalDown="0" outline="0"/>
      <protection locked="0" hidden="0"/>
    </dxf>
    <dxf>
      <font>
        <strike val="0"/>
        <outline val="0"/>
        <shadow val="0"/>
        <vertAlign val="baseline"/>
        <sz val="11"/>
      </font>
      <border diagonalUp="0" diagonalDown="0" outline="0">
        <left style="medium">
          <color theme="1"/>
        </left>
        <right style="medium">
          <color theme="1"/>
        </right>
        <top/>
        <bottom/>
      </border>
      <protection locked="0" hidden="0"/>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relativeIndent="255"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relativeIndent="255"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1" indent="0" relativeIndent="255" justifyLastLine="0" shrinkToFit="0" mergeCell="0" readingOrder="0"/>
      <border diagonalUp="0" diagonalDown="0" outline="0">
        <left style="medium">
          <color theme="1"/>
        </left>
        <right style="medium">
          <color theme="1"/>
        </right>
        <top style="hair">
          <color auto="1"/>
        </top>
        <bottom style="hair">
          <color auto="1"/>
        </bottom>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relativeIndent="255"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relativeIndent="255"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relativeIndent="255" justifyLastLine="0" shrinkToFit="0" readingOrder="0"/>
      <border diagonalUp="0" diagonalDown="0">
        <left style="hair">
          <color theme="9" tint="-0.24994659260841701"/>
        </left>
        <right style="hair">
          <color theme="9" tint="-0.2499465926084170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1524"/>
  <ax:ocxPr ax:name="_ExtentY" ax:value="1524"/>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662831105"/>
  <ax:ocxPr ax:name="CurrentDate" ax:value="43084"/>
</ax:ocx>
</file>

<file path=xl/activeX/activeX2.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1524"/>
  <ax:ocxPr ax:name="_ExtentY" ax:value="1524"/>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662831105"/>
  <ax:ocxPr ax:name="CurrentDate" ax:value="42887"/>
</ax:ocx>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file:///M:\newtemplateforms\considerations.infopath.draft2.XSN" TargetMode="External"/><Relationship Id="rId18" Type="http://schemas.openxmlformats.org/officeDocument/2006/relationships/hyperlink" Target="file:///N:\Linked%20Files\rulemaking%20process\comment.opening.checklist.pdf" TargetMode="External"/><Relationship Id="rId3" Type="http://schemas.openxmlformats.org/officeDocument/2006/relationships/hyperlink" Target="file:///N:\Linked%20Files\rulemaking%20process\codename.rulemaking.notice.pdf" TargetMode="External"/><Relationship Id="rId21" Type="http://schemas.openxmlformats.org/officeDocument/2006/relationships/hyperlink" Target="file:///N:\Linked%20Files\rulemaking%20process\notice%20filing%20email.pdf"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deqhq1\Rule_Resources\Linked%20Files\rulemaking%20process\advisory%20committees.pdf"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20" Type="http://schemas.openxmlformats.org/officeDocument/2006/relationships/hyperlink" Target="http://www.oregon.gov/deq/Pages/publicnotice.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N:\Linked%20Files\rulemaking%20process\codename.staff.report.permanent.pdf" TargetMode="External"/><Relationship Id="rId15" Type="http://schemas.openxmlformats.org/officeDocument/2006/relationships/hyperlink" Target="file:///\\deqhq1\Rule_Resources\Linked%20Files\rulemaking%20process\rule%20group%20workload.pdf"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Linked%20Files\rulemaking%20process\EMAIL.Preview.pdf"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file:///\\deqhq1\Rule_Development\newtemplateforms\resources.infopath.draft2.XSN" TargetMode="External"/><Relationship Id="rId22" Type="http://schemas.openxmlformats.org/officeDocument/2006/relationships/hyperlink" Target="http://deqsps/programs/rulemaking/SitePages/Download%20Public%20Comment%20to%20Excel.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xdr:twoCellAnchor>
    <xdr:from>
      <xdr:col>2</xdr:col>
      <xdr:colOff>718456</xdr:colOff>
      <xdr:row>195</xdr:row>
      <xdr:rowOff>206829</xdr:rowOff>
    </xdr:from>
    <xdr:to>
      <xdr:col>2</xdr:col>
      <xdr:colOff>3167742</xdr:colOff>
      <xdr:row>195</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215</xdr:row>
      <xdr:rowOff>279402</xdr:rowOff>
    </xdr:from>
    <xdr:to>
      <xdr:col>2</xdr:col>
      <xdr:colOff>3996267</xdr:colOff>
      <xdr:row>215</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221</xdr:row>
      <xdr:rowOff>40518</xdr:rowOff>
    </xdr:from>
    <xdr:to>
      <xdr:col>2</xdr:col>
      <xdr:colOff>3869871</xdr:colOff>
      <xdr:row>221</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947058</xdr:colOff>
      <xdr:row>181</xdr:row>
      <xdr:rowOff>3015344</xdr:rowOff>
    </xdr:from>
    <xdr:to>
      <xdr:col>2</xdr:col>
      <xdr:colOff>3265715</xdr:colOff>
      <xdr:row>181</xdr:row>
      <xdr:rowOff>3276601</xdr:rowOff>
    </xdr:to>
    <xdr:sp macro="" textlink="">
      <xdr:nvSpPr>
        <xdr:cNvPr id="2" name="TextBox 1">
          <a:hlinkClick xmlns:r="http://schemas.openxmlformats.org/officeDocument/2006/relationships" r:id="rId20"/>
        </xdr:cNvPr>
        <xdr:cNvSpPr txBox="1"/>
      </xdr:nvSpPr>
      <xdr:spPr>
        <a:xfrm>
          <a:off x="6313715" y="110174315"/>
          <a:ext cx="2318657" cy="261257"/>
        </a:xfrm>
        <a:prstGeom prst="rect">
          <a:avLst/>
        </a:prstGeom>
        <a:solidFill>
          <a:schemeClr val="accent2">
            <a:lumMod val="20000"/>
            <a:lumOff val="80000"/>
          </a:schemeClr>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ACTIVE</a:t>
          </a:r>
          <a:r>
            <a:rPr lang="en-US" sz="1100" b="1" baseline="0">
              <a:solidFill>
                <a:schemeClr val="accent1">
                  <a:lumMod val="75000"/>
                </a:schemeClr>
              </a:solidFill>
              <a:latin typeface="Arial" panose="020B0604020202020204" pitchFamily="34" charset="0"/>
              <a:cs typeface="Arial" panose="020B0604020202020204" pitchFamily="34" charset="0"/>
            </a:rPr>
            <a:t> PUBLIC NOTICES</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1262743</xdr:colOff>
      <xdr:row>156</xdr:row>
      <xdr:rowOff>1001486</xdr:rowOff>
    </xdr:from>
    <xdr:to>
      <xdr:col>2</xdr:col>
      <xdr:colOff>2808514</xdr:colOff>
      <xdr:row>156</xdr:row>
      <xdr:rowOff>1306286</xdr:rowOff>
    </xdr:to>
    <xdr:sp macro="" textlink="">
      <xdr:nvSpPr>
        <xdr:cNvPr id="3" name="TextBox 2">
          <a:hlinkClick xmlns:r="http://schemas.openxmlformats.org/officeDocument/2006/relationships" r:id="rId21"/>
        </xdr:cNvPr>
        <xdr:cNvSpPr txBox="1"/>
      </xdr:nvSpPr>
      <xdr:spPr>
        <a:xfrm>
          <a:off x="6629400" y="83624057"/>
          <a:ext cx="1545771" cy="304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lumMod val="50000"/>
                </a:schemeClr>
              </a:solidFill>
              <a:latin typeface="Arial" panose="020B0604020202020204" pitchFamily="34" charset="0"/>
              <a:cs typeface="Arial" panose="020B0604020202020204" pitchFamily="34" charset="0"/>
            </a:rPr>
            <a:t>Notice Filing Email</a:t>
          </a:r>
        </a:p>
      </xdr:txBody>
    </xdr:sp>
    <xdr:clientData/>
  </xdr:twoCellAnchor>
  <xdr:twoCellAnchor>
    <xdr:from>
      <xdr:col>2</xdr:col>
      <xdr:colOff>957942</xdr:colOff>
      <xdr:row>185</xdr:row>
      <xdr:rowOff>1665514</xdr:rowOff>
    </xdr:from>
    <xdr:to>
      <xdr:col>2</xdr:col>
      <xdr:colOff>3047999</xdr:colOff>
      <xdr:row>185</xdr:row>
      <xdr:rowOff>1959427</xdr:rowOff>
    </xdr:to>
    <xdr:sp macro="" textlink="">
      <xdr:nvSpPr>
        <xdr:cNvPr id="30" name="TextBox 29"/>
        <xdr:cNvSpPr txBox="1"/>
      </xdr:nvSpPr>
      <xdr:spPr>
        <a:xfrm>
          <a:off x="6324599" y="118153543"/>
          <a:ext cx="2090057" cy="293913"/>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 PREPARATION</a:t>
          </a:r>
          <a:r>
            <a:rPr lang="en-US" sz="1100" b="1" baseline="0">
              <a:solidFill>
                <a:schemeClr val="accent1">
                  <a:lumMod val="75000"/>
                </a:schemeClr>
              </a:solidFill>
              <a:latin typeface="Arial" panose="020B0604020202020204" pitchFamily="34" charset="0"/>
              <a:cs typeface="Arial" panose="020B0604020202020204" pitchFamily="34" charset="0"/>
            </a:rPr>
            <a:t> EMAIL</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555172</xdr:colOff>
      <xdr:row>193</xdr:row>
      <xdr:rowOff>1502228</xdr:rowOff>
    </xdr:from>
    <xdr:to>
      <xdr:col>2</xdr:col>
      <xdr:colOff>3712029</xdr:colOff>
      <xdr:row>193</xdr:row>
      <xdr:rowOff>1817914</xdr:rowOff>
    </xdr:to>
    <xdr:sp macro="" textlink="">
      <xdr:nvSpPr>
        <xdr:cNvPr id="5" name="TextBox 4">
          <a:hlinkClick xmlns:r="http://schemas.openxmlformats.org/officeDocument/2006/relationships" r:id="rId22"/>
        </xdr:cNvPr>
        <xdr:cNvSpPr txBox="1"/>
      </xdr:nvSpPr>
      <xdr:spPr>
        <a:xfrm>
          <a:off x="5921829" y="124086257"/>
          <a:ext cx="3156857" cy="315686"/>
        </a:xfrm>
        <a:prstGeom prst="rect">
          <a:avLst/>
        </a:prstGeom>
        <a:solidFill>
          <a:schemeClr val="accent2">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75000"/>
                </a:schemeClr>
              </a:solidFill>
              <a:latin typeface="Arial" panose="020B0604020202020204" pitchFamily="34" charset="0"/>
              <a:cs typeface="Arial" panose="020B0604020202020204" pitchFamily="34" charset="0"/>
            </a:rPr>
            <a:t>DOWNLOAD COMMENTS TO EXCEL</a:t>
          </a:r>
        </a:p>
      </xdr:txBody>
    </xdr:sp>
    <xdr:clientData/>
  </xdr:twoCellAnchor>
</xdr:wsDr>
</file>

<file path=xl/tables/table1.xml><?xml version="1.0" encoding="utf-8"?>
<table xmlns="http://schemas.openxmlformats.org/spreadsheetml/2006/main" id="5" name="Table5" displayName="Table5" ref="A1:D78" headerRowCount="0" totalsRowShown="0" headerRowDxfId="19" dataDxfId="17" headerRowBorderDxfId="18" tableBorderDxfId="16">
  <tableColumns count="4">
    <tableColumn id="1" name="Column1" headerRowDxfId="15" dataDxfId="14"/>
    <tableColumn id="2" name="Column2" headerRowDxfId="13" dataDxfId="12"/>
    <tableColumn id="3" name="Column3" headerRowDxfId="11" dataDxfId="10"/>
    <tableColumn id="7" name="Column6" headerRowDxfId="9" dataDxfId="8"/>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A1:E231" totalsRowShown="0" headerRowDxfId="7" dataDxfId="6" tableBorderDxfId="5">
  <autoFilter ref="A1:E231"/>
  <tableColumns count="5">
    <tableColumn id="1" name="Person" dataDxfId="4"/>
    <tableColumn id="2" name="Task" dataDxfId="3"/>
    <tableColumn id="4" name="Instructions" dataDxfId="2"/>
    <tableColumn id="3" name="Suggested Dates  " dataDxfId="1"/>
    <tableColumn id="5" name="Amended Dates"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vmlDrawing" Target="../drawings/vmlDrawing1.vml"/><Relationship Id="rId7" Type="http://schemas.openxmlformats.org/officeDocument/2006/relationships/control" Target="../activeX/activeX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3"/>
  <dimension ref="A1:XFC78"/>
  <sheetViews>
    <sheetView zoomScale="90" zoomScaleNormal="90" workbookViewId="0">
      <pane ySplit="1" topLeftCell="A65" activePane="bottomLeft" state="frozen"/>
      <selection pane="bottomLeft" activeCell="B81" sqref="B81"/>
    </sheetView>
  </sheetViews>
  <sheetFormatPr defaultColWidth="0" defaultRowHeight="14.4"/>
  <cols>
    <col min="1" max="1" width="8.77734375" style="31" customWidth="1"/>
    <col min="2" max="2" width="109.77734375" style="258" customWidth="1"/>
    <col min="3" max="3" width="14.33203125" style="31" customWidth="1"/>
    <col min="4" max="4" width="0.77734375" style="114" hidden="1" customWidth="1"/>
    <col min="5" max="5" width="1.33203125" style="29" customWidth="1"/>
    <col min="6" max="16381" width="8.88671875" style="29" hidden="1"/>
    <col min="16382" max="16382" width="8.88671875" style="29" hidden="1" customWidth="1"/>
    <col min="16383" max="16383" width="8.88671875" style="29" hidden="1"/>
    <col min="16384" max="16384" width="7" style="29" hidden="1"/>
  </cols>
  <sheetData>
    <row r="1" spans="1:4" s="291" customFormat="1" ht="35.4" customHeight="1">
      <c r="A1" s="287" t="s">
        <v>15</v>
      </c>
      <c r="B1" s="288" t="s">
        <v>16</v>
      </c>
      <c r="C1" s="289" t="s">
        <v>447</v>
      </c>
      <c r="D1" s="290" t="s">
        <v>448</v>
      </c>
    </row>
    <row r="2" spans="1:4" s="28" customFormat="1" ht="18" hidden="1" thickBot="1">
      <c r="A2" s="115"/>
      <c r="B2" s="253" t="s">
        <v>214</v>
      </c>
      <c r="C2" s="119"/>
      <c r="D2" s="107"/>
    </row>
    <row r="3" spans="1:4" ht="34.799999999999997" hidden="1" customHeight="1">
      <c r="A3" s="116"/>
      <c r="B3" s="254" t="s">
        <v>436</v>
      </c>
      <c r="C3" s="120"/>
      <c r="D3" s="108"/>
    </row>
    <row r="4" spans="1:4" s="30" customFormat="1" ht="17.399999999999999" hidden="1">
      <c r="A4" s="115"/>
      <c r="B4" s="254" t="s">
        <v>1</v>
      </c>
      <c r="C4" s="120"/>
      <c r="D4" s="108"/>
    </row>
    <row r="5" spans="1:4" ht="15.6" hidden="1">
      <c r="A5" s="115" t="s">
        <v>331</v>
      </c>
      <c r="B5" s="255" t="s">
        <v>3</v>
      </c>
      <c r="C5" s="121"/>
      <c r="D5" s="109"/>
    </row>
    <row r="6" spans="1:4" ht="15.6" hidden="1">
      <c r="A6" s="115" t="s">
        <v>435</v>
      </c>
      <c r="B6" s="255" t="s">
        <v>5</v>
      </c>
      <c r="C6" s="121"/>
      <c r="D6" s="109"/>
    </row>
    <row r="7" spans="1:4" ht="15.6" hidden="1">
      <c r="A7" s="115" t="s">
        <v>335</v>
      </c>
      <c r="B7" s="255" t="s">
        <v>7</v>
      </c>
      <c r="C7" s="121"/>
      <c r="D7" s="109"/>
    </row>
    <row r="8" spans="1:4" ht="15.6" hidden="1">
      <c r="A8" s="115" t="s">
        <v>352</v>
      </c>
      <c r="B8" s="255" t="s">
        <v>9</v>
      </c>
      <c r="C8" s="121"/>
      <c r="D8" s="109"/>
    </row>
    <row r="9" spans="1:4" ht="15.6" hidden="1">
      <c r="A9" s="115" t="s">
        <v>350</v>
      </c>
      <c r="B9" s="255" t="s">
        <v>11</v>
      </c>
      <c r="C9" s="121"/>
      <c r="D9" s="109"/>
    </row>
    <row r="10" spans="1:4" ht="15.6" hidden="1">
      <c r="A10" s="115" t="s">
        <v>350</v>
      </c>
      <c r="B10" s="255" t="s">
        <v>13</v>
      </c>
      <c r="C10" s="121"/>
      <c r="D10" s="109"/>
    </row>
    <row r="11" spans="1:4" ht="15.6" hidden="1">
      <c r="A11" s="115" t="s">
        <v>340</v>
      </c>
      <c r="B11" s="255" t="s">
        <v>14</v>
      </c>
      <c r="C11" s="121"/>
      <c r="D11" s="109"/>
    </row>
    <row r="12" spans="1:4" ht="15.6" hidden="1">
      <c r="A12" s="115" t="s">
        <v>80</v>
      </c>
      <c r="B12" s="255" t="s">
        <v>81</v>
      </c>
      <c r="C12" s="121"/>
      <c r="D12" s="109"/>
    </row>
    <row r="13" spans="1:4" ht="17.399999999999999" hidden="1">
      <c r="A13" s="115" t="s">
        <v>17</v>
      </c>
      <c r="B13" s="255" t="s">
        <v>83</v>
      </c>
      <c r="C13" s="120"/>
      <c r="D13" s="108"/>
    </row>
    <row r="14" spans="1:4" s="30" customFormat="1" ht="21.6" thickBot="1">
      <c r="A14" s="41"/>
      <c r="B14" s="256" t="s">
        <v>62</v>
      </c>
      <c r="C14" s="41"/>
      <c r="D14" s="110"/>
    </row>
    <row r="15" spans="1:4" ht="15.6">
      <c r="A15" s="115" t="s">
        <v>352</v>
      </c>
      <c r="B15" s="255" t="s">
        <v>361</v>
      </c>
      <c r="C15" s="119">
        <f>Schedule!D62</f>
        <v>42828</v>
      </c>
      <c r="D15" s="111"/>
    </row>
    <row r="16" spans="1:4" ht="15.6">
      <c r="A16" s="115" t="s">
        <v>352</v>
      </c>
      <c r="B16" s="255" t="s">
        <v>78</v>
      </c>
      <c r="C16" s="119">
        <f>Schedule!D63</f>
        <v>42842</v>
      </c>
      <c r="D16" s="111"/>
    </row>
    <row r="17" spans="1:4" ht="15.6">
      <c r="A17" s="115" t="s">
        <v>350</v>
      </c>
      <c r="B17" s="255" t="s">
        <v>68</v>
      </c>
      <c r="C17" s="119">
        <f>Schedule!D64</f>
        <v>42870</v>
      </c>
      <c r="D17" s="111"/>
    </row>
    <row r="18" spans="1:4" ht="15.6">
      <c r="A18" s="115" t="s">
        <v>350</v>
      </c>
      <c r="B18" s="255" t="s">
        <v>91</v>
      </c>
      <c r="C18" s="119" t="str">
        <f>Schedule!D65</f>
        <v>6/1/2017</v>
      </c>
      <c r="D18" s="111"/>
    </row>
    <row r="19" spans="1:4" ht="15.6">
      <c r="A19" s="115" t="s">
        <v>352</v>
      </c>
      <c r="B19" s="255" t="s">
        <v>105</v>
      </c>
      <c r="C19" s="119">
        <f>Schedule!D66</f>
        <v>42904</v>
      </c>
      <c r="D19" s="111"/>
    </row>
    <row r="20" spans="1:4" ht="15.6">
      <c r="A20" s="115" t="s">
        <v>372</v>
      </c>
      <c r="B20" s="255" t="s">
        <v>69</v>
      </c>
      <c r="C20" s="119">
        <f>Schedule!D67</f>
        <v>42907</v>
      </c>
      <c r="D20" s="111"/>
    </row>
    <row r="21" spans="1:4" ht="15.6">
      <c r="A21" s="115" t="s">
        <v>352</v>
      </c>
      <c r="B21" s="255" t="s">
        <v>437</v>
      </c>
      <c r="C21" s="119">
        <f>Schedule!D68</f>
        <v>43049</v>
      </c>
      <c r="D21" s="111"/>
    </row>
    <row r="22" spans="1:4" ht="15.6">
      <c r="A22" s="115"/>
      <c r="B22" s="255" t="s">
        <v>79</v>
      </c>
      <c r="C22" s="119">
        <f>Schedule!D69</f>
        <v>43084</v>
      </c>
      <c r="D22" s="111"/>
    </row>
    <row r="23" spans="1:4" s="24" customFormat="1" ht="18" thickBot="1">
      <c r="A23" s="117"/>
      <c r="B23" s="256" t="s">
        <v>67</v>
      </c>
      <c r="C23" s="122"/>
      <c r="D23" s="112"/>
    </row>
    <row r="24" spans="1:4" s="25" customFormat="1" ht="16.2" thickBot="1">
      <c r="A24" s="118" t="s">
        <v>350</v>
      </c>
      <c r="B24" s="257" t="s">
        <v>158</v>
      </c>
      <c r="C24" s="123">
        <f>Schedule!D89</f>
        <v>0</v>
      </c>
      <c r="D24" s="113"/>
    </row>
    <row r="25" spans="1:4" s="25" customFormat="1" ht="15" thickBot="1">
      <c r="A25" s="259"/>
      <c r="B25" s="260" t="s">
        <v>159</v>
      </c>
      <c r="C25" s="261">
        <f>Schedule!D91</f>
        <v>42692</v>
      </c>
      <c r="D25" s="262"/>
    </row>
    <row r="26" spans="1:4" s="25" customFormat="1" ht="15" thickBot="1">
      <c r="A26" s="259"/>
      <c r="B26" s="260" t="s">
        <v>160</v>
      </c>
      <c r="C26" s="261">
        <f>Schedule!D92</f>
        <v>42827</v>
      </c>
      <c r="D26" s="262"/>
    </row>
    <row r="27" spans="1:4" s="24" customFormat="1" ht="15" thickBot="1">
      <c r="A27" s="263"/>
      <c r="B27" s="264" t="s">
        <v>66</v>
      </c>
      <c r="C27" s="265"/>
      <c r="D27" s="266"/>
    </row>
    <row r="28" spans="1:4" s="25" customFormat="1" ht="15" thickBot="1">
      <c r="A28" s="259" t="s">
        <v>352</v>
      </c>
      <c r="B28" s="260" t="s">
        <v>161</v>
      </c>
      <c r="C28" s="261">
        <f>Schedule!D95</f>
        <v>42782</v>
      </c>
      <c r="D28" s="262"/>
    </row>
    <row r="29" spans="1:4" s="25" customFormat="1" ht="15" thickBot="1">
      <c r="A29" s="259"/>
      <c r="B29" s="260" t="s">
        <v>438</v>
      </c>
      <c r="C29" s="261">
        <f>Schedule!D95</f>
        <v>42782</v>
      </c>
      <c r="D29" s="262"/>
    </row>
    <row r="30" spans="1:4" s="25" customFormat="1" ht="15" thickBot="1">
      <c r="A30" s="259"/>
      <c r="B30" s="260" t="s">
        <v>162</v>
      </c>
      <c r="C30" s="261">
        <f>Schedule!D96</f>
        <v>42827</v>
      </c>
      <c r="D30" s="262"/>
    </row>
    <row r="31" spans="1:4" s="25" customFormat="1" ht="15" thickBot="1">
      <c r="A31" s="259" t="s">
        <v>350</v>
      </c>
      <c r="B31" s="260" t="s">
        <v>163</v>
      </c>
      <c r="C31" s="261">
        <f>Schedule!D97</f>
        <v>42835</v>
      </c>
      <c r="D31" s="262"/>
    </row>
    <row r="32" spans="1:4" s="25" customFormat="1" ht="15" thickBot="1">
      <c r="A32" s="259"/>
      <c r="B32" s="260" t="s">
        <v>164</v>
      </c>
      <c r="C32" s="261">
        <f>Schedule!D98</f>
        <v>42842</v>
      </c>
      <c r="D32" s="262"/>
    </row>
    <row r="33" spans="1:4" s="25" customFormat="1" ht="15" thickBot="1">
      <c r="A33" s="267"/>
      <c r="B33" s="264" t="s">
        <v>215</v>
      </c>
      <c r="C33" s="267"/>
      <c r="D33" s="267"/>
    </row>
    <row r="34" spans="1:4">
      <c r="A34" s="268" t="s">
        <v>379</v>
      </c>
      <c r="B34" s="269" t="s">
        <v>457</v>
      </c>
      <c r="C34" s="270">
        <f>Schedule!D130</f>
        <v>42690</v>
      </c>
      <c r="D34" s="271"/>
    </row>
    <row r="35" spans="1:4">
      <c r="A35" s="268" t="s">
        <v>340</v>
      </c>
      <c r="B35" s="269" t="s">
        <v>121</v>
      </c>
      <c r="C35" s="270">
        <f>Schedule!D137</f>
        <v>42720</v>
      </c>
      <c r="D35" s="271"/>
    </row>
    <row r="36" spans="1:4">
      <c r="A36" s="268" t="s">
        <v>450</v>
      </c>
      <c r="B36" s="269" t="s">
        <v>100</v>
      </c>
      <c r="C36" s="270">
        <f>Schedule!D143</f>
        <v>42750</v>
      </c>
      <c r="D36" s="271"/>
    </row>
    <row r="37" spans="1:4" ht="57" customHeight="1">
      <c r="A37" s="268" t="s">
        <v>352</v>
      </c>
      <c r="B37" s="272" t="s">
        <v>456</v>
      </c>
      <c r="C37" s="273">
        <f>Schedule!D109</f>
        <v>42750</v>
      </c>
      <c r="D37" s="274"/>
    </row>
    <row r="38" spans="1:4" ht="15" thickBot="1">
      <c r="A38" s="267"/>
      <c r="B38" s="264" t="s">
        <v>216</v>
      </c>
      <c r="C38" s="267"/>
      <c r="D38" s="267"/>
    </row>
    <row r="39" spans="1:4">
      <c r="A39" s="268" t="s">
        <v>372</v>
      </c>
      <c r="B39" s="269" t="s">
        <v>458</v>
      </c>
      <c r="C39" s="270">
        <f>Schedule!D123</f>
        <v>42753</v>
      </c>
      <c r="D39" s="275"/>
    </row>
    <row r="40" spans="1:4">
      <c r="A40" s="268" t="s">
        <v>352</v>
      </c>
      <c r="B40" s="269" t="s">
        <v>39</v>
      </c>
      <c r="C40" s="270"/>
      <c r="D40" s="271"/>
    </row>
    <row r="41" spans="1:4">
      <c r="A41" s="268"/>
      <c r="B41" s="276" t="s">
        <v>442</v>
      </c>
      <c r="C41" s="277"/>
      <c r="D41" s="278"/>
    </row>
    <row r="42" spans="1:4">
      <c r="A42" s="268"/>
      <c r="B42" s="276" t="s">
        <v>443</v>
      </c>
      <c r="C42" s="277"/>
      <c r="D42" s="278"/>
    </row>
    <row r="43" spans="1:4">
      <c r="A43" s="268"/>
      <c r="B43" s="276" t="s">
        <v>444</v>
      </c>
      <c r="C43" s="277"/>
      <c r="D43" s="278"/>
    </row>
    <row r="44" spans="1:4">
      <c r="A44" s="268"/>
      <c r="B44" s="276" t="s">
        <v>445</v>
      </c>
      <c r="C44" s="277"/>
      <c r="D44" s="278"/>
    </row>
    <row r="45" spans="1:4">
      <c r="A45" s="268"/>
      <c r="B45" s="276" t="s">
        <v>446</v>
      </c>
      <c r="C45" s="277"/>
      <c r="D45" s="278"/>
    </row>
    <row r="46" spans="1:4">
      <c r="A46" s="279"/>
      <c r="B46" s="292" t="s">
        <v>449</v>
      </c>
      <c r="C46" s="270">
        <f>Schedule!D151</f>
        <v>42780</v>
      </c>
      <c r="D46" s="271"/>
    </row>
    <row r="47" spans="1:4">
      <c r="A47" s="268" t="s">
        <v>352</v>
      </c>
      <c r="B47" s="269" t="s">
        <v>107</v>
      </c>
      <c r="C47" s="270"/>
      <c r="D47" s="271"/>
    </row>
    <row r="48" spans="1:4">
      <c r="A48" s="268" t="s">
        <v>352</v>
      </c>
      <c r="B48" s="269" t="s">
        <v>455</v>
      </c>
      <c r="C48" s="270"/>
      <c r="D48" s="271"/>
    </row>
    <row r="49" spans="1:4">
      <c r="A49" s="268" t="s">
        <v>352</v>
      </c>
      <c r="B49" s="269" t="s">
        <v>439</v>
      </c>
      <c r="C49" s="270"/>
      <c r="D49" s="271"/>
    </row>
    <row r="50" spans="1:4">
      <c r="A50" s="268" t="s">
        <v>372</v>
      </c>
      <c r="B50" s="269" t="s">
        <v>206</v>
      </c>
      <c r="C50" s="270">
        <f>Schedule!D183</f>
        <v>42870</v>
      </c>
      <c r="D50" s="271"/>
    </row>
    <row r="51" spans="1:4">
      <c r="A51" s="268" t="s">
        <v>352</v>
      </c>
      <c r="B51" s="280" t="s">
        <v>219</v>
      </c>
      <c r="C51" s="281">
        <f>Schedule!D146</f>
        <v>42789</v>
      </c>
      <c r="D51" s="282"/>
    </row>
    <row r="52" spans="1:4">
      <c r="A52" s="268" t="s">
        <v>350</v>
      </c>
      <c r="B52" s="269" t="s">
        <v>95</v>
      </c>
      <c r="C52" s="270">
        <f>Schedule!D144</f>
        <v>42796</v>
      </c>
      <c r="D52" s="271"/>
    </row>
    <row r="53" spans="1:4">
      <c r="A53" s="268" t="s">
        <v>350</v>
      </c>
      <c r="B53" s="269" t="s">
        <v>96</v>
      </c>
      <c r="C53" s="270">
        <f>Schedule!D183</f>
        <v>42870</v>
      </c>
      <c r="D53" s="271"/>
    </row>
    <row r="54" spans="1:4">
      <c r="A54" s="268" t="s">
        <v>352</v>
      </c>
      <c r="B54" s="269" t="s">
        <v>97</v>
      </c>
      <c r="C54" s="270">
        <f>Schedule!D148</f>
        <v>42810</v>
      </c>
      <c r="D54" s="271"/>
    </row>
    <row r="55" spans="1:4">
      <c r="A55" s="268"/>
      <c r="B55" s="269" t="s">
        <v>43</v>
      </c>
      <c r="C55" s="270"/>
      <c r="D55" s="271"/>
    </row>
    <row r="56" spans="1:4">
      <c r="A56" s="268" t="s">
        <v>379</v>
      </c>
      <c r="B56" s="269" t="s">
        <v>122</v>
      </c>
      <c r="C56" s="270">
        <f>Schedule!D112</f>
        <v>42814</v>
      </c>
      <c r="D56" s="271"/>
    </row>
    <row r="57" spans="1:4">
      <c r="A57" s="268" t="s">
        <v>352</v>
      </c>
      <c r="B57" s="269" t="s">
        <v>440</v>
      </c>
      <c r="C57" s="270">
        <f>C67-35</f>
        <v>42835</v>
      </c>
      <c r="D57" s="271"/>
    </row>
    <row r="58" spans="1:4">
      <c r="A58" s="268" t="s">
        <v>352</v>
      </c>
      <c r="B58" s="269" t="s">
        <v>454</v>
      </c>
      <c r="C58" s="270">
        <f>Schedule!D164</f>
        <v>42844</v>
      </c>
      <c r="D58" s="271"/>
    </row>
    <row r="59" spans="1:4">
      <c r="A59" s="268" t="s">
        <v>352</v>
      </c>
      <c r="B59" s="269" t="s">
        <v>307</v>
      </c>
      <c r="C59" s="270">
        <f>Schedule!D166</f>
        <v>42849</v>
      </c>
      <c r="D59" s="271"/>
    </row>
    <row r="60" spans="1:4">
      <c r="A60" s="268" t="s">
        <v>372</v>
      </c>
      <c r="B60" s="269" t="s">
        <v>103</v>
      </c>
      <c r="C60" s="270">
        <f>Schedule!D180</f>
        <v>42844</v>
      </c>
      <c r="D60" s="271"/>
    </row>
    <row r="61" spans="1:4">
      <c r="A61" s="268" t="s">
        <v>350</v>
      </c>
      <c r="B61" s="269" t="s">
        <v>187</v>
      </c>
      <c r="C61" s="270">
        <f>Schedule!D180</f>
        <v>42844</v>
      </c>
      <c r="D61" s="271"/>
    </row>
    <row r="62" spans="1:4">
      <c r="A62" s="268" t="s">
        <v>350</v>
      </c>
      <c r="B62" s="269" t="s">
        <v>106</v>
      </c>
      <c r="C62" s="270">
        <f>Schedule!D182</f>
        <v>42859</v>
      </c>
      <c r="D62" s="271"/>
    </row>
    <row r="63" spans="1:4" ht="15" thickBot="1">
      <c r="A63" s="267"/>
      <c r="B63" s="264" t="s">
        <v>217</v>
      </c>
      <c r="C63" s="267"/>
      <c r="D63" s="267"/>
    </row>
    <row r="64" spans="1:4" ht="69">
      <c r="A64" s="268" t="s">
        <v>350</v>
      </c>
      <c r="B64" s="272" t="s">
        <v>459</v>
      </c>
      <c r="C64" s="270">
        <f>Schedule!D171</f>
        <v>42856</v>
      </c>
      <c r="D64" s="271"/>
    </row>
    <row r="65" spans="1:4" ht="15" thickBot="1">
      <c r="A65" s="267"/>
      <c r="B65" s="264" t="s">
        <v>218</v>
      </c>
      <c r="C65" s="267"/>
      <c r="D65" s="267"/>
    </row>
    <row r="66" spans="1:4">
      <c r="A66" s="268" t="s">
        <v>352</v>
      </c>
      <c r="B66" s="280" t="s">
        <v>152</v>
      </c>
      <c r="C66" s="281">
        <f>Schedule!D181</f>
        <v>42863</v>
      </c>
      <c r="D66" s="282"/>
    </row>
    <row r="67" spans="1:4">
      <c r="A67" s="268" t="s">
        <v>350</v>
      </c>
      <c r="B67" s="269" t="s">
        <v>102</v>
      </c>
      <c r="C67" s="270">
        <f>Schedule!D183</f>
        <v>42870</v>
      </c>
      <c r="D67" s="271"/>
    </row>
    <row r="68" spans="1:4">
      <c r="A68" s="268" t="s">
        <v>352</v>
      </c>
      <c r="B68" s="269" t="s">
        <v>124</v>
      </c>
      <c r="C68" s="270">
        <f>Schedule!D190</f>
        <v>42904</v>
      </c>
      <c r="D68" s="271"/>
    </row>
    <row r="69" spans="1:4">
      <c r="A69" s="268" t="s">
        <v>350</v>
      </c>
      <c r="B69" s="272" t="s">
        <v>119</v>
      </c>
      <c r="C69" s="270">
        <f>Schedule!D193</f>
        <v>42907</v>
      </c>
      <c r="D69" s="271"/>
    </row>
    <row r="70" spans="1:4" ht="15" thickBot="1">
      <c r="A70" s="267"/>
      <c r="B70" s="264" t="s">
        <v>54</v>
      </c>
      <c r="C70" s="267"/>
      <c r="D70" s="267"/>
    </row>
    <row r="71" spans="1:4">
      <c r="A71" s="268" t="s">
        <v>352</v>
      </c>
      <c r="B71" s="269" t="s">
        <v>182</v>
      </c>
      <c r="C71" s="270">
        <f>Schedule!D199</f>
        <v>43021</v>
      </c>
      <c r="D71" s="271"/>
    </row>
    <row r="72" spans="1:4">
      <c r="A72" s="268" t="s">
        <v>352</v>
      </c>
      <c r="B72" s="269" t="s">
        <v>441</v>
      </c>
      <c r="C72" s="270">
        <f>Schedule!D200</f>
        <v>43028</v>
      </c>
      <c r="D72" s="271"/>
    </row>
    <row r="73" spans="1:4">
      <c r="A73" s="268" t="s">
        <v>352</v>
      </c>
      <c r="B73" s="269" t="s">
        <v>452</v>
      </c>
      <c r="C73" s="270">
        <f>Schedule!D202</f>
        <v>43035</v>
      </c>
      <c r="D73" s="271"/>
    </row>
    <row r="74" spans="1:4">
      <c r="A74" s="268" t="s">
        <v>352</v>
      </c>
      <c r="B74" s="269" t="s">
        <v>178</v>
      </c>
      <c r="C74" s="270">
        <f>Schedule!D204</f>
        <v>43042</v>
      </c>
      <c r="D74" s="271"/>
    </row>
    <row r="75" spans="1:4">
      <c r="A75" s="268" t="s">
        <v>352</v>
      </c>
      <c r="B75" s="269" t="s">
        <v>453</v>
      </c>
      <c r="C75" s="270"/>
      <c r="D75" s="271"/>
    </row>
    <row r="76" spans="1:4">
      <c r="A76" s="268" t="s">
        <v>352</v>
      </c>
      <c r="B76" s="280" t="s">
        <v>154</v>
      </c>
      <c r="C76" s="281">
        <f>Schedule!D206</f>
        <v>43042</v>
      </c>
      <c r="D76" s="282"/>
    </row>
    <row r="77" spans="1:4">
      <c r="A77" s="283" t="s">
        <v>379</v>
      </c>
      <c r="B77" s="284" t="s">
        <v>451</v>
      </c>
      <c r="C77" s="285">
        <f>Schedule!D207</f>
        <v>43049</v>
      </c>
      <c r="D77" s="282"/>
    </row>
    <row r="78" spans="1:4" ht="15" thickBot="1">
      <c r="A78" s="283" t="s">
        <v>352</v>
      </c>
      <c r="B78" s="284" t="s">
        <v>120</v>
      </c>
      <c r="C78" s="286">
        <f>Schedule!D69</f>
        <v>43084</v>
      </c>
      <c r="D78" s="282"/>
    </row>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25" right="0.25" top="0.75" bottom="0.75" header="0.3" footer="0.3"/>
  <pageSetup paperSize="3" orientation="portrait" r:id="rId1"/>
  <tableParts count="1">
    <tablePart r:id="rId2"/>
  </tableParts>
</worksheet>
</file>

<file path=xl/worksheets/sheet2.xml><?xml version="1.0" encoding="utf-8"?>
<worksheet xmlns="http://schemas.openxmlformats.org/spreadsheetml/2006/main" xmlns:r="http://schemas.openxmlformats.org/officeDocument/2006/relationships">
  <sheetPr codeName="Sheet1"/>
  <dimension ref="A1:XFB254"/>
  <sheetViews>
    <sheetView showGridLines="0" tabSelected="1" view="pageLayout" topLeftCell="A63" zoomScale="80" zoomScaleNormal="70" zoomScalePageLayoutView="80" workbookViewId="0">
      <selection activeCell="E73" sqref="E73"/>
    </sheetView>
  </sheetViews>
  <sheetFormatPr defaultColWidth="8.88671875" defaultRowHeight="15" zeroHeight="1" thickBottom="1" outlineLevelRow="1"/>
  <cols>
    <col min="1" max="1" width="11.44140625" style="126" customWidth="1"/>
    <col min="2" max="2" width="43" style="127" customWidth="1"/>
    <col min="3" max="3" width="52.21875" style="131" customWidth="1"/>
    <col min="4" max="4" width="13" style="130" customWidth="1"/>
    <col min="5" max="5" width="14" style="124" customWidth="1"/>
    <col min="6" max="6" width="0.33203125" style="124" customWidth="1"/>
    <col min="7" max="31" width="8.88671875" style="124" hidden="1" customWidth="1"/>
    <col min="32" max="16380" width="8.88671875" style="124" customWidth="1"/>
    <col min="16381" max="16381" width="3.21875" style="124" customWidth="1"/>
    <col min="16382" max="16382" width="8.88671875" style="124" hidden="1" customWidth="1"/>
    <col min="16383" max="16384" width="0.33203125" style="124" hidden="1" customWidth="1"/>
  </cols>
  <sheetData>
    <row r="1" spans="1:6" thickBot="1">
      <c r="A1" s="132" t="s">
        <v>15</v>
      </c>
      <c r="B1" s="133" t="s">
        <v>248</v>
      </c>
      <c r="C1" s="134" t="s">
        <v>63</v>
      </c>
      <c r="D1" s="135" t="s">
        <v>204</v>
      </c>
      <c r="E1" s="136" t="s">
        <v>118</v>
      </c>
    </row>
    <row r="2" spans="1:6" s="142" customFormat="1" ht="36.6" customHeight="1" thickBot="1">
      <c r="A2" s="137" t="s">
        <v>327</v>
      </c>
      <c r="B2" s="138"/>
      <c r="C2" s="139"/>
      <c r="D2" s="140"/>
      <c r="E2" s="141"/>
    </row>
    <row r="3" spans="1:6" s="149" customFormat="1" ht="14.4" thickBot="1">
      <c r="A3" s="143" t="s">
        <v>0</v>
      </c>
      <c r="B3" s="144"/>
      <c r="C3" s="145"/>
      <c r="D3" s="146"/>
      <c r="E3" s="147"/>
      <c r="F3" s="148"/>
    </row>
    <row r="4" spans="1:6" s="142" customFormat="1" ht="16.2" hidden="1" customHeight="1" thickBot="1">
      <c r="A4" s="150" t="s">
        <v>63</v>
      </c>
      <c r="B4" s="150"/>
      <c r="C4" s="151"/>
      <c r="D4" s="152"/>
      <c r="E4" s="153"/>
    </row>
    <row r="5" spans="1:6" s="142" customFormat="1" ht="16.2" hidden="1" customHeight="1" thickBot="1">
      <c r="A5" s="154" t="s">
        <v>245</v>
      </c>
      <c r="B5" s="154"/>
      <c r="C5" s="155"/>
      <c r="D5" s="156"/>
      <c r="E5" s="154"/>
    </row>
    <row r="6" spans="1:6" s="142" customFormat="1" ht="16.2" hidden="1" customHeight="1" thickBot="1">
      <c r="A6" s="157" t="s">
        <v>325</v>
      </c>
      <c r="B6" s="158"/>
      <c r="C6" s="159"/>
      <c r="D6" s="160"/>
      <c r="E6" s="161"/>
    </row>
    <row r="7" spans="1:6" s="142" customFormat="1" ht="16.2" hidden="1" customHeight="1" thickBot="1">
      <c r="A7" s="162" t="s">
        <v>246</v>
      </c>
      <c r="B7" s="162"/>
      <c r="C7" s="163"/>
      <c r="D7" s="164"/>
      <c r="E7" s="162"/>
    </row>
    <row r="8" spans="1:6" s="142" customFormat="1" ht="120.6" hidden="1" customHeight="1" thickBot="1">
      <c r="A8" s="165" t="s">
        <v>242</v>
      </c>
      <c r="B8" s="165"/>
      <c r="C8" s="166"/>
      <c r="D8" s="167"/>
      <c r="E8" s="168"/>
    </row>
    <row r="9" spans="1:6" s="142" customFormat="1" ht="14.4" hidden="1" thickBot="1">
      <c r="A9" s="154" t="s">
        <v>244</v>
      </c>
      <c r="B9" s="162"/>
      <c r="C9" s="163"/>
      <c r="D9" s="164"/>
      <c r="E9" s="154"/>
    </row>
    <row r="10" spans="1:6" s="142" customFormat="1" ht="105.6" hidden="1" customHeight="1" thickBot="1">
      <c r="A10" s="166" t="s">
        <v>240</v>
      </c>
      <c r="B10" s="165"/>
      <c r="C10" s="166"/>
      <c r="D10" s="167"/>
      <c r="E10" s="169"/>
      <c r="F10" s="170"/>
    </row>
    <row r="11" spans="1:6" s="142" customFormat="1" ht="14.4" hidden="1" thickBot="1">
      <c r="A11" s="171" t="s">
        <v>224</v>
      </c>
      <c r="B11" s="172"/>
      <c r="C11" s="173"/>
      <c r="D11" s="174"/>
      <c r="E11" s="171"/>
    </row>
    <row r="12" spans="1:6" s="142" customFormat="1" ht="16.2" hidden="1" customHeight="1" thickBot="1">
      <c r="A12" s="165" t="s">
        <v>225</v>
      </c>
      <c r="B12" s="165"/>
      <c r="C12" s="166"/>
      <c r="D12" s="167"/>
      <c r="E12" s="169"/>
      <c r="F12" s="170"/>
    </row>
    <row r="13" spans="1:6" s="142" customFormat="1" ht="14.4" hidden="1" thickBot="1">
      <c r="A13" s="171" t="s">
        <v>117</v>
      </c>
      <c r="B13" s="172"/>
      <c r="C13" s="173"/>
      <c r="D13" s="175"/>
      <c r="E13" s="176"/>
    </row>
    <row r="14" spans="1:6" s="142" customFormat="1" hidden="1" thickBot="1">
      <c r="A14" s="177"/>
      <c r="B14" s="178" t="s">
        <v>62</v>
      </c>
      <c r="C14" s="179"/>
      <c r="D14" s="180"/>
      <c r="E14" s="181"/>
      <c r="F14" s="170"/>
    </row>
    <row r="15" spans="1:6" s="142" customFormat="1" hidden="1" thickBot="1">
      <c r="A15" s="177"/>
      <c r="B15" s="178" t="s">
        <v>22</v>
      </c>
      <c r="C15" s="179"/>
      <c r="D15" s="180"/>
      <c r="E15" s="181"/>
      <c r="F15" s="170"/>
    </row>
    <row r="16" spans="1:6" s="142" customFormat="1" hidden="1" thickBot="1">
      <c r="A16" s="177"/>
      <c r="B16" s="182" t="s">
        <v>67</v>
      </c>
      <c r="C16" s="183"/>
      <c r="D16" s="180"/>
      <c r="E16" s="181"/>
      <c r="F16" s="170"/>
    </row>
    <row r="17" spans="1:6" s="142" customFormat="1" hidden="1" thickBot="1">
      <c r="A17" s="177"/>
      <c r="B17" s="178" t="s">
        <v>66</v>
      </c>
      <c r="C17" s="179"/>
      <c r="D17" s="180"/>
      <c r="E17" s="181"/>
      <c r="F17" s="170"/>
    </row>
    <row r="18" spans="1:6" s="142" customFormat="1" hidden="1" thickBot="1">
      <c r="A18" s="177"/>
      <c r="B18" s="178" t="s">
        <v>29</v>
      </c>
      <c r="C18" s="179"/>
      <c r="D18" s="180"/>
      <c r="E18" s="181"/>
      <c r="F18" s="170"/>
    </row>
    <row r="19" spans="1:6" s="142" customFormat="1" hidden="1" thickBot="1">
      <c r="A19" s="177"/>
      <c r="B19" s="178" t="s">
        <v>34</v>
      </c>
      <c r="C19" s="179"/>
      <c r="D19" s="180"/>
      <c r="E19" s="181"/>
      <c r="F19" s="170"/>
    </row>
    <row r="20" spans="1:6" s="142" customFormat="1" hidden="1" thickBot="1">
      <c r="A20" s="177"/>
      <c r="B20" s="178" t="s">
        <v>113</v>
      </c>
      <c r="C20" s="179"/>
      <c r="D20" s="180"/>
      <c r="E20" s="181"/>
      <c r="F20" s="170"/>
    </row>
    <row r="21" spans="1:6" s="142" customFormat="1" hidden="1" thickBot="1">
      <c r="A21" s="177"/>
      <c r="B21" s="178" t="s">
        <v>38</v>
      </c>
      <c r="C21" s="179"/>
      <c r="D21" s="180"/>
      <c r="E21" s="181"/>
      <c r="F21" s="170"/>
    </row>
    <row r="22" spans="1:6" s="142" customFormat="1" hidden="1" thickBot="1">
      <c r="A22" s="177"/>
      <c r="B22" s="178" t="s">
        <v>114</v>
      </c>
      <c r="C22" s="179"/>
      <c r="D22" s="180"/>
      <c r="E22" s="181"/>
      <c r="F22" s="170"/>
    </row>
    <row r="23" spans="1:6" s="142" customFormat="1" hidden="1" thickBot="1">
      <c r="A23" s="177"/>
      <c r="B23" s="178" t="s">
        <v>18</v>
      </c>
      <c r="C23" s="179"/>
      <c r="D23" s="180"/>
      <c r="E23" s="181"/>
      <c r="F23" s="170"/>
    </row>
    <row r="24" spans="1:6" s="142" customFormat="1" hidden="1" thickBot="1">
      <c r="A24" s="177"/>
      <c r="B24" s="178" t="s">
        <v>202</v>
      </c>
      <c r="C24" s="179"/>
      <c r="D24" s="180"/>
      <c r="E24" s="181"/>
      <c r="F24" s="170"/>
    </row>
    <row r="25" spans="1:6" s="142" customFormat="1" hidden="1" thickBot="1">
      <c r="A25" s="177"/>
      <c r="B25" s="182" t="s">
        <v>45</v>
      </c>
      <c r="C25" s="183"/>
      <c r="D25" s="180"/>
      <c r="E25" s="181"/>
      <c r="F25" s="170"/>
    </row>
    <row r="26" spans="1:6" s="142" customFormat="1" hidden="1" thickBot="1">
      <c r="A26" s="177"/>
      <c r="B26" s="178" t="s">
        <v>115</v>
      </c>
      <c r="C26" s="179"/>
      <c r="D26" s="180"/>
      <c r="E26" s="181"/>
      <c r="F26" s="170"/>
    </row>
    <row r="27" spans="1:6" s="142" customFormat="1" hidden="1" thickBot="1">
      <c r="A27" s="177"/>
      <c r="B27" s="178" t="s">
        <v>47</v>
      </c>
      <c r="C27" s="179"/>
      <c r="D27" s="180"/>
      <c r="E27" s="181"/>
      <c r="F27" s="170"/>
    </row>
    <row r="28" spans="1:6" s="142" customFormat="1" hidden="1" thickBot="1">
      <c r="A28" s="177"/>
      <c r="B28" s="178" t="s">
        <v>116</v>
      </c>
      <c r="C28" s="179"/>
      <c r="D28" s="180"/>
      <c r="E28" s="181"/>
      <c r="F28" s="170"/>
    </row>
    <row r="29" spans="1:6" s="142" customFormat="1" hidden="1" thickBot="1">
      <c r="A29" s="177"/>
      <c r="B29" s="178" t="s">
        <v>50</v>
      </c>
      <c r="C29" s="179"/>
      <c r="D29" s="180"/>
      <c r="E29" s="181"/>
      <c r="F29" s="170"/>
    </row>
    <row r="30" spans="1:6" s="142" customFormat="1" hidden="1" thickBot="1">
      <c r="A30" s="177"/>
      <c r="B30" s="178" t="s">
        <v>51</v>
      </c>
      <c r="C30" s="179"/>
      <c r="D30" s="180"/>
      <c r="E30" s="181"/>
      <c r="F30" s="170"/>
    </row>
    <row r="31" spans="1:6" hidden="1" thickBot="1">
      <c r="A31" s="177"/>
      <c r="B31" s="178" t="s">
        <v>111</v>
      </c>
      <c r="C31" s="179"/>
      <c r="D31" s="180"/>
      <c r="E31" s="181"/>
      <c r="F31" s="129"/>
    </row>
    <row r="32" spans="1:6" hidden="1" thickBot="1">
      <c r="A32" s="177"/>
      <c r="B32" s="178" t="s">
        <v>54</v>
      </c>
      <c r="C32" s="179"/>
      <c r="D32" s="180"/>
      <c r="E32" s="181"/>
      <c r="F32" s="129"/>
    </row>
    <row r="33" spans="1:6" hidden="1" thickBot="1">
      <c r="A33" s="184"/>
      <c r="B33" s="182" t="s">
        <v>55</v>
      </c>
      <c r="C33" s="183"/>
      <c r="D33" s="185"/>
      <c r="E33" s="186"/>
      <c r="F33" s="129"/>
    </row>
    <row r="34" spans="1:6" s="125" customFormat="1" hidden="1" thickBot="1">
      <c r="A34" s="187"/>
      <c r="B34" s="178" t="s">
        <v>56</v>
      </c>
      <c r="C34" s="179"/>
      <c r="D34" s="185"/>
      <c r="E34" s="188"/>
      <c r="F34" s="189"/>
    </row>
    <row r="35" spans="1:6" s="125" customFormat="1" hidden="1" thickBot="1">
      <c r="A35" s="184"/>
      <c r="B35" s="182" t="s">
        <v>57</v>
      </c>
      <c r="C35" s="183"/>
      <c r="D35" s="185"/>
      <c r="E35" s="186"/>
      <c r="F35" s="189"/>
    </row>
    <row r="36" spans="1:6" s="125" customFormat="1" hidden="1" thickBot="1">
      <c r="A36" s="184"/>
      <c r="B36" s="182" t="s">
        <v>59</v>
      </c>
      <c r="C36" s="183"/>
      <c r="D36" s="185"/>
      <c r="E36" s="186"/>
      <c r="F36" s="189"/>
    </row>
    <row r="37" spans="1:6" s="125" customFormat="1" hidden="1" thickBot="1">
      <c r="A37" s="177"/>
      <c r="B37" s="182" t="s">
        <v>203</v>
      </c>
      <c r="C37" s="183"/>
      <c r="D37" s="180"/>
      <c r="E37" s="181"/>
      <c r="F37" s="189"/>
    </row>
    <row r="38" spans="1:6" s="125" customFormat="1" hidden="1" thickBot="1">
      <c r="A38" s="177"/>
      <c r="B38" s="182" t="s">
        <v>60</v>
      </c>
      <c r="C38" s="183"/>
      <c r="D38" s="180"/>
      <c r="E38" s="181"/>
      <c r="F38" s="189"/>
    </row>
    <row r="39" spans="1:6" hidden="1" thickBot="1">
      <c r="A39" s="171" t="s">
        <v>1</v>
      </c>
      <c r="B39" s="172"/>
      <c r="C39" s="173"/>
      <c r="D39" s="174"/>
      <c r="E39" s="190"/>
    </row>
    <row r="40" spans="1:6" hidden="1" thickBot="1">
      <c r="A40" s="191" t="s">
        <v>331</v>
      </c>
      <c r="B40" s="192" t="s">
        <v>3</v>
      </c>
      <c r="C40" s="193"/>
      <c r="D40" s="194"/>
      <c r="E40" s="195"/>
    </row>
    <row r="41" spans="1:6" hidden="1" thickBot="1">
      <c r="A41" s="191" t="s">
        <v>4</v>
      </c>
      <c r="B41" s="192" t="s">
        <v>5</v>
      </c>
      <c r="C41" s="193"/>
      <c r="D41" s="194"/>
      <c r="E41" s="195"/>
    </row>
    <row r="42" spans="1:6" hidden="1" thickBot="1">
      <c r="A42" s="191" t="s">
        <v>335</v>
      </c>
      <c r="B42" s="192" t="s">
        <v>7</v>
      </c>
      <c r="C42" s="193"/>
      <c r="D42" s="194"/>
      <c r="E42" s="195"/>
    </row>
    <row r="43" spans="1:6" hidden="1" thickBot="1">
      <c r="A43" s="191" t="s">
        <v>352</v>
      </c>
      <c r="B43" s="192" t="s">
        <v>9</v>
      </c>
      <c r="C43" s="193"/>
      <c r="D43" s="194"/>
      <c r="E43" s="195"/>
    </row>
    <row r="44" spans="1:6" hidden="1" thickBot="1">
      <c r="A44" s="191" t="s">
        <v>350</v>
      </c>
      <c r="B44" s="192" t="s">
        <v>11</v>
      </c>
      <c r="C44" s="193"/>
      <c r="D44" s="194"/>
      <c r="E44" s="195"/>
    </row>
    <row r="45" spans="1:6" hidden="1" thickBot="1">
      <c r="A45" s="191" t="s">
        <v>350</v>
      </c>
      <c r="B45" s="192" t="s">
        <v>13</v>
      </c>
      <c r="C45" s="193"/>
      <c r="D45" s="194"/>
      <c r="E45" s="195"/>
    </row>
    <row r="46" spans="1:6" hidden="1" thickBot="1">
      <c r="A46" s="191" t="s">
        <v>340</v>
      </c>
      <c r="B46" s="192" t="s">
        <v>195</v>
      </c>
      <c r="C46" s="193"/>
      <c r="D46" s="194"/>
      <c r="E46" s="195"/>
    </row>
    <row r="47" spans="1:6" hidden="1" thickBot="1">
      <c r="A47" s="191" t="s">
        <v>80</v>
      </c>
      <c r="B47" s="192" t="s">
        <v>81</v>
      </c>
      <c r="C47" s="193"/>
      <c r="D47" s="194"/>
      <c r="E47" s="195"/>
    </row>
    <row r="48" spans="1:6" hidden="1" thickBot="1">
      <c r="A48" s="196" t="s">
        <v>17</v>
      </c>
      <c r="B48" s="197" t="s">
        <v>83</v>
      </c>
      <c r="C48" s="198"/>
      <c r="D48" s="135"/>
      <c r="E48" s="199"/>
    </row>
    <row r="49" spans="1:5" thickBot="1">
      <c r="A49" s="171" t="s">
        <v>65</v>
      </c>
      <c r="B49" s="172"/>
      <c r="C49" s="173"/>
      <c r="D49" s="174"/>
      <c r="E49" s="190"/>
    </row>
    <row r="50" spans="1:5" outlineLevel="1" thickBot="1">
      <c r="A50" s="191" t="s">
        <v>429</v>
      </c>
      <c r="B50" s="192" t="s">
        <v>395</v>
      </c>
      <c r="C50" s="193"/>
      <c r="D50" s="194"/>
      <c r="E50" s="195"/>
    </row>
    <row r="51" spans="1:5" ht="28.2" outlineLevel="1" thickBot="1">
      <c r="A51" s="191" t="s">
        <v>433</v>
      </c>
      <c r="B51" s="192" t="s">
        <v>394</v>
      </c>
      <c r="C51" s="193"/>
      <c r="D51" s="194"/>
      <c r="E51" s="195"/>
    </row>
    <row r="52" spans="1:5" ht="28.2" outlineLevel="1" thickBot="1">
      <c r="A52" s="191" t="s">
        <v>18</v>
      </c>
      <c r="B52" s="192" t="s">
        <v>434</v>
      </c>
      <c r="C52" s="193"/>
      <c r="D52" s="194"/>
      <c r="E52" s="195"/>
    </row>
    <row r="53" spans="1:5" outlineLevel="1" thickBot="1">
      <c r="A53" s="191" t="s">
        <v>66</v>
      </c>
      <c r="B53" s="192" t="s">
        <v>396</v>
      </c>
      <c r="C53" s="193"/>
      <c r="D53" s="194"/>
      <c r="E53" s="195"/>
    </row>
    <row r="54" spans="1:5" ht="28.2" outlineLevel="1" thickBot="1">
      <c r="A54" s="191" t="s">
        <v>430</v>
      </c>
      <c r="B54" s="192" t="s">
        <v>397</v>
      </c>
      <c r="C54" s="193"/>
      <c r="D54" s="194"/>
      <c r="E54" s="195"/>
    </row>
    <row r="55" spans="1:5" outlineLevel="1" thickBot="1">
      <c r="A55" s="191" t="s">
        <v>67</v>
      </c>
      <c r="B55" s="192" t="s">
        <v>19</v>
      </c>
      <c r="C55" s="193"/>
      <c r="D55" s="194"/>
      <c r="E55" s="195"/>
    </row>
    <row r="56" spans="1:5" ht="28.2" outlineLevel="1" thickBot="1">
      <c r="A56" s="191" t="s">
        <v>431</v>
      </c>
      <c r="B56" s="192" t="s">
        <v>397</v>
      </c>
      <c r="C56" s="193"/>
      <c r="D56" s="194"/>
      <c r="E56" s="195"/>
    </row>
    <row r="57" spans="1:5" s="125" customFormat="1" ht="42" outlineLevel="1" thickBot="1">
      <c r="A57" s="191" t="s">
        <v>432</v>
      </c>
      <c r="B57" s="192" t="s">
        <v>397</v>
      </c>
      <c r="C57" s="193"/>
      <c r="D57" s="194"/>
      <c r="E57" s="195"/>
    </row>
    <row r="58" spans="1:5" thickBot="1">
      <c r="A58" s="171" t="s">
        <v>62</v>
      </c>
      <c r="B58" s="172"/>
      <c r="C58" s="173"/>
      <c r="D58" s="175"/>
      <c r="E58" s="176"/>
    </row>
    <row r="59" spans="1:5" hidden="1" outlineLevel="1" thickBot="1">
      <c r="A59" s="191" t="s">
        <v>340</v>
      </c>
      <c r="B59" s="200" t="s">
        <v>192</v>
      </c>
      <c r="C59" s="201"/>
      <c r="D59" s="194"/>
      <c r="E59" s="195"/>
    </row>
    <row r="60" spans="1:5" ht="16.2" hidden="1" customHeight="1" outlineLevel="1" thickBot="1">
      <c r="A60" s="191" t="s">
        <v>17</v>
      </c>
      <c r="B60" s="192" t="s">
        <v>75</v>
      </c>
      <c r="C60" s="193"/>
      <c r="D60" s="194"/>
      <c r="E60" s="202"/>
    </row>
    <row r="61" spans="1:5" outlineLevel="1" thickBot="1">
      <c r="A61" s="191" t="s">
        <v>352</v>
      </c>
      <c r="B61" s="192" t="s">
        <v>189</v>
      </c>
      <c r="C61" s="193"/>
      <c r="D61" s="194">
        <f>D65-77</f>
        <v>42810</v>
      </c>
      <c r="E61" s="202"/>
    </row>
    <row r="62" spans="1:5" outlineLevel="1" thickBot="1">
      <c r="A62" s="191" t="s">
        <v>352</v>
      </c>
      <c r="B62" s="192" t="s">
        <v>361</v>
      </c>
      <c r="C62" s="193"/>
      <c r="D62" s="194">
        <f>D65-59</f>
        <v>42828</v>
      </c>
      <c r="E62" s="202"/>
    </row>
    <row r="63" spans="1:5" ht="28.2" outlineLevel="1" thickBot="1">
      <c r="A63" s="191" t="s">
        <v>352</v>
      </c>
      <c r="B63" s="192" t="s">
        <v>78</v>
      </c>
      <c r="C63" s="193"/>
      <c r="D63" s="194">
        <f>D65-45</f>
        <v>42842</v>
      </c>
      <c r="E63" s="202"/>
    </row>
    <row r="64" spans="1:5" ht="42" outlineLevel="1" thickBot="1">
      <c r="A64" s="191" t="s">
        <v>350</v>
      </c>
      <c r="B64" s="192" t="s">
        <v>173</v>
      </c>
      <c r="C64" s="193"/>
      <c r="D64" s="194">
        <f>D65-17</f>
        <v>42870</v>
      </c>
      <c r="E64" s="202"/>
    </row>
    <row r="65" spans="1:5" ht="42" outlineLevel="1" thickBot="1">
      <c r="A65" s="191" t="s">
        <v>350</v>
      </c>
      <c r="B65" s="192" t="s">
        <v>354</v>
      </c>
      <c r="C65" s="193"/>
      <c r="D65" s="203" t="s">
        <v>328</v>
      </c>
      <c r="E65" s="202"/>
    </row>
    <row r="66" spans="1:5" ht="42" outlineLevel="1" thickBot="1">
      <c r="A66" s="191" t="s">
        <v>352</v>
      </c>
      <c r="B66" s="192" t="s">
        <v>188</v>
      </c>
      <c r="C66" s="193"/>
      <c r="D66" s="194">
        <f>D65+17</f>
        <v>42904</v>
      </c>
      <c r="E66" s="202"/>
    </row>
    <row r="67" spans="1:5" outlineLevel="1" thickBot="1">
      <c r="A67" s="191" t="s">
        <v>372</v>
      </c>
      <c r="B67" s="192" t="s">
        <v>282</v>
      </c>
      <c r="C67" s="193"/>
      <c r="D67" s="194">
        <f>D65+20</f>
        <v>42907</v>
      </c>
      <c r="E67" s="202"/>
    </row>
    <row r="68" spans="1:5" outlineLevel="1" thickBot="1">
      <c r="A68" s="191" t="s">
        <v>352</v>
      </c>
      <c r="B68" s="192" t="s">
        <v>336</v>
      </c>
      <c r="C68" s="193"/>
      <c r="D68" s="194">
        <f>D69-35</f>
        <v>43049</v>
      </c>
      <c r="E68" s="202"/>
    </row>
    <row r="69" spans="1:5" outlineLevel="1" thickBot="1">
      <c r="A69" s="191"/>
      <c r="B69" s="204" t="s">
        <v>239</v>
      </c>
      <c r="C69" s="205"/>
      <c r="D69" s="296">
        <v>43084</v>
      </c>
      <c r="E69" s="202"/>
    </row>
    <row r="70" spans="1:5" outlineLevel="1" thickBot="1">
      <c r="A70" s="191" t="s">
        <v>350</v>
      </c>
      <c r="B70" s="192" t="s">
        <v>20</v>
      </c>
      <c r="C70" s="193"/>
      <c r="D70" s="194"/>
      <c r="E70" s="202"/>
    </row>
    <row r="71" spans="1:5" ht="42" outlineLevel="1" thickBot="1">
      <c r="A71" s="191" t="s">
        <v>21</v>
      </c>
      <c r="B71" s="192" t="s">
        <v>92</v>
      </c>
      <c r="C71" s="193"/>
      <c r="D71" s="194"/>
      <c r="E71" s="202"/>
    </row>
    <row r="72" spans="1:5" outlineLevel="1" thickBot="1">
      <c r="A72" s="191" t="s">
        <v>352</v>
      </c>
      <c r="B72" s="192" t="s">
        <v>190</v>
      </c>
      <c r="C72" s="193"/>
      <c r="D72" s="194"/>
      <c r="E72" s="202"/>
    </row>
    <row r="73" spans="1:5" thickBot="1">
      <c r="A73" s="171" t="s">
        <v>355</v>
      </c>
      <c r="B73" s="172"/>
      <c r="C73" s="173"/>
      <c r="D73" s="174"/>
      <c r="E73" s="174"/>
    </row>
    <row r="74" spans="1:5" hidden="1" outlineLevel="1" thickBot="1">
      <c r="A74" s="191" t="s">
        <v>340</v>
      </c>
      <c r="B74" s="192" t="s">
        <v>332</v>
      </c>
      <c r="C74" s="193"/>
      <c r="D74" s="194"/>
      <c r="E74" s="202"/>
    </row>
    <row r="75" spans="1:5" hidden="1" outlineLevel="1" thickBot="1">
      <c r="A75" s="191" t="s">
        <v>331</v>
      </c>
      <c r="B75" s="192" t="s">
        <v>227</v>
      </c>
      <c r="C75" s="193"/>
      <c r="D75" s="194"/>
      <c r="E75" s="202"/>
    </row>
    <row r="76" spans="1:5" ht="48" customHeight="1" outlineLevel="1" thickBot="1">
      <c r="A76" s="191" t="s">
        <v>340</v>
      </c>
      <c r="B76" s="192" t="s">
        <v>275</v>
      </c>
      <c r="C76" s="193" t="s">
        <v>271</v>
      </c>
      <c r="D76" s="194"/>
      <c r="E76" s="206"/>
    </row>
    <row r="77" spans="1:5" ht="42" hidden="1" outlineLevel="1" thickBot="1">
      <c r="A77" s="191" t="s">
        <v>331</v>
      </c>
      <c r="B77" s="207" t="s">
        <v>329</v>
      </c>
      <c r="C77" s="193" t="s">
        <v>249</v>
      </c>
      <c r="D77" s="194"/>
      <c r="E77" s="202"/>
    </row>
    <row r="78" spans="1:5" ht="31.8" hidden="1" customHeight="1" outlineLevel="1" thickBot="1">
      <c r="A78" s="191" t="s">
        <v>331</v>
      </c>
      <c r="B78" s="192" t="s">
        <v>23</v>
      </c>
      <c r="C78" s="193"/>
      <c r="D78" s="194"/>
      <c r="E78" s="202"/>
    </row>
    <row r="79" spans="1:5" ht="78.599999999999994" hidden="1" customHeight="1" outlineLevel="1" thickBot="1">
      <c r="A79" s="191" t="s">
        <v>331</v>
      </c>
      <c r="B79" s="192" t="s">
        <v>398</v>
      </c>
      <c r="C79" s="193"/>
      <c r="D79" s="194"/>
      <c r="E79" s="202"/>
    </row>
    <row r="80" spans="1:5" ht="28.2" outlineLevel="1" thickBot="1">
      <c r="A80" s="191" t="s">
        <v>353</v>
      </c>
      <c r="B80" s="192" t="s">
        <v>399</v>
      </c>
      <c r="C80" s="193"/>
      <c r="D80" s="194"/>
      <c r="E80" s="202"/>
    </row>
    <row r="81" spans="1:5" ht="28.2" outlineLevel="1" thickBot="1">
      <c r="A81" s="191" t="s">
        <v>352</v>
      </c>
      <c r="B81" s="192" t="s">
        <v>333</v>
      </c>
      <c r="C81" s="193"/>
      <c r="D81" s="194"/>
      <c r="E81" s="202"/>
    </row>
    <row r="82" spans="1:5" outlineLevel="1" thickBot="1">
      <c r="A82" s="191" t="s">
        <v>340</v>
      </c>
      <c r="B82" s="192" t="s">
        <v>82</v>
      </c>
      <c r="C82" s="193"/>
      <c r="D82" s="194"/>
      <c r="E82" s="202"/>
    </row>
    <row r="83" spans="1:5" hidden="1" outlineLevel="1" thickBot="1">
      <c r="A83" s="191" t="s">
        <v>340</v>
      </c>
      <c r="B83" s="192" t="s">
        <v>373</v>
      </c>
      <c r="C83" s="193"/>
      <c r="D83" s="194"/>
      <c r="E83" s="202"/>
    </row>
    <row r="84" spans="1:5" hidden="1" outlineLevel="1" thickBot="1">
      <c r="A84" s="191" t="s">
        <v>191</v>
      </c>
      <c r="B84" s="192" t="s">
        <v>24</v>
      </c>
      <c r="C84" s="193"/>
      <c r="D84" s="194"/>
      <c r="E84" s="202"/>
    </row>
    <row r="85" spans="1:5" ht="28.2" outlineLevel="1" thickBot="1">
      <c r="A85" s="191" t="s">
        <v>331</v>
      </c>
      <c r="B85" s="192" t="s">
        <v>226</v>
      </c>
      <c r="C85" s="193"/>
      <c r="D85" s="194"/>
      <c r="E85" s="202"/>
    </row>
    <row r="86" spans="1:5" ht="28.2" hidden="1" outlineLevel="1" thickBot="1">
      <c r="A86" s="191" t="s">
        <v>25</v>
      </c>
      <c r="B86" s="192" t="s">
        <v>26</v>
      </c>
      <c r="C86" s="193"/>
      <c r="D86" s="194"/>
      <c r="E86" s="202"/>
    </row>
    <row r="87" spans="1:5" hidden="1" outlineLevel="1" thickBot="1">
      <c r="A87" s="191" t="s">
        <v>27</v>
      </c>
      <c r="B87" s="192" t="s">
        <v>28</v>
      </c>
      <c r="C87" s="193"/>
      <c r="D87" s="194"/>
      <c r="E87" s="202"/>
    </row>
    <row r="88" spans="1:5" s="128" customFormat="1" ht="343.8" hidden="1" customHeight="1" outlineLevel="1" thickBot="1">
      <c r="A88" s="208" t="s">
        <v>331</v>
      </c>
      <c r="B88" s="209" t="s">
        <v>273</v>
      </c>
      <c r="C88" s="210" t="s">
        <v>400</v>
      </c>
      <c r="D88" s="211"/>
      <c r="E88" s="212"/>
    </row>
    <row r="89" spans="1:5" ht="30.6" customHeight="1" collapsed="1" thickBot="1">
      <c r="A89" s="171" t="s">
        <v>356</v>
      </c>
      <c r="B89" s="172"/>
      <c r="C89" s="173"/>
      <c r="D89" s="213"/>
      <c r="E89" s="213"/>
    </row>
    <row r="90" spans="1:5" s="128" customFormat="1" ht="42.6" customHeight="1" outlineLevel="1" thickBot="1">
      <c r="A90" s="208"/>
      <c r="B90" s="209"/>
      <c r="C90" s="210"/>
      <c r="D90" s="211"/>
      <c r="E90" s="212"/>
    </row>
    <row r="91" spans="1:5" outlineLevel="1" thickBot="1">
      <c r="A91" s="191" t="s">
        <v>157</v>
      </c>
      <c r="B91" s="192" t="s">
        <v>401</v>
      </c>
      <c r="C91" s="193"/>
      <c r="D91" s="194">
        <f>D65-195</f>
        <v>42692</v>
      </c>
      <c r="E91" s="202"/>
    </row>
    <row r="92" spans="1:5" s="128" customFormat="1" outlineLevel="1" thickBot="1">
      <c r="A92" s="208" t="s">
        <v>157</v>
      </c>
      <c r="B92" s="209" t="s">
        <v>159</v>
      </c>
      <c r="C92" s="210"/>
      <c r="D92" s="211">
        <f>D65-60</f>
        <v>42827</v>
      </c>
      <c r="E92" s="212"/>
    </row>
    <row r="93" spans="1:5" s="125" customFormat="1" outlineLevel="1" thickBot="1">
      <c r="A93" s="191" t="s">
        <v>157</v>
      </c>
      <c r="B93" s="192" t="s">
        <v>160</v>
      </c>
      <c r="C93" s="193"/>
      <c r="D93" s="194">
        <f>D69+10</f>
        <v>43094</v>
      </c>
      <c r="E93" s="202"/>
    </row>
    <row r="94" spans="1:5" s="125" customFormat="1" outlineLevel="1" thickBot="1">
      <c r="A94" s="171" t="s">
        <v>66</v>
      </c>
      <c r="B94" s="172"/>
      <c r="C94" s="173"/>
      <c r="D94" s="213"/>
      <c r="E94" s="213"/>
    </row>
    <row r="95" spans="1:5" s="125" customFormat="1" ht="37.200000000000003" customHeight="1" outlineLevel="1" thickBot="1">
      <c r="A95" s="191" t="s">
        <v>352</v>
      </c>
      <c r="B95" s="192" t="s">
        <v>274</v>
      </c>
      <c r="C95" s="193" t="s">
        <v>249</v>
      </c>
      <c r="D95" s="194">
        <f>D65-105</f>
        <v>42782</v>
      </c>
      <c r="E95" s="202"/>
    </row>
    <row r="96" spans="1:5" s="125" customFormat="1" outlineLevel="1" thickBot="1">
      <c r="A96" s="191" t="s">
        <v>352</v>
      </c>
      <c r="B96" s="192" t="s">
        <v>362</v>
      </c>
      <c r="C96" s="193"/>
      <c r="D96" s="194">
        <f>D65-60</f>
        <v>42827</v>
      </c>
      <c r="E96" s="202"/>
    </row>
    <row r="97" spans="1:5" s="125" customFormat="1" outlineLevel="1" thickBot="1">
      <c r="A97" s="191" t="s">
        <v>374</v>
      </c>
      <c r="B97" s="192" t="s">
        <v>155</v>
      </c>
      <c r="C97" s="193"/>
      <c r="D97" s="194">
        <f>D65-52</f>
        <v>42835</v>
      </c>
      <c r="E97" s="202"/>
    </row>
    <row r="98" spans="1:5" s="125" customFormat="1" ht="28.2" outlineLevel="1" thickBot="1">
      <c r="A98" s="191" t="s">
        <v>350</v>
      </c>
      <c r="B98" s="192" t="s">
        <v>175</v>
      </c>
      <c r="C98" s="193"/>
      <c r="D98" s="194">
        <f>D65-45</f>
        <v>42842</v>
      </c>
      <c r="E98" s="202"/>
    </row>
    <row r="99" spans="1:5" ht="28.2" outlineLevel="1" thickBot="1">
      <c r="A99" s="191" t="s">
        <v>350</v>
      </c>
      <c r="B99" s="192" t="s">
        <v>156</v>
      </c>
      <c r="C99" s="193"/>
      <c r="D99" s="194">
        <f>D69+5</f>
        <v>43089</v>
      </c>
      <c r="E99" s="202"/>
    </row>
    <row r="100" spans="1:5" thickBot="1">
      <c r="A100" s="214"/>
      <c r="B100" s="215" t="s">
        <v>29</v>
      </c>
      <c r="C100" s="216"/>
      <c r="D100" s="217"/>
      <c r="E100" s="217"/>
    </row>
    <row r="101" spans="1:5" ht="156.6" hidden="1" customHeight="1" outlineLevel="1" thickBot="1">
      <c r="A101" s="218" t="s">
        <v>331</v>
      </c>
      <c r="B101" s="192" t="s">
        <v>272</v>
      </c>
      <c r="C101" s="219" t="s">
        <v>375</v>
      </c>
      <c r="D101" s="194"/>
      <c r="E101" s="202"/>
    </row>
    <row r="102" spans="1:5" s="128" customFormat="1" outlineLevel="1" thickBot="1">
      <c r="A102" s="208" t="s">
        <v>376</v>
      </c>
      <c r="B102" s="209" t="s">
        <v>30</v>
      </c>
      <c r="C102" s="210"/>
      <c r="D102" s="211"/>
      <c r="E102" s="212"/>
    </row>
    <row r="103" spans="1:5" ht="47.4" customHeight="1" outlineLevel="1" thickBot="1">
      <c r="A103" s="218" t="s">
        <v>340</v>
      </c>
      <c r="B103" s="192" t="s">
        <v>279</v>
      </c>
      <c r="C103" s="219" t="s">
        <v>250</v>
      </c>
      <c r="D103" s="194"/>
      <c r="E103" s="202"/>
    </row>
    <row r="104" spans="1:5" s="128" customFormat="1" outlineLevel="1" thickBot="1">
      <c r="A104" s="208" t="s">
        <v>377</v>
      </c>
      <c r="B104" s="209" t="s">
        <v>31</v>
      </c>
      <c r="C104" s="210"/>
      <c r="D104" s="211"/>
      <c r="E104" s="212"/>
    </row>
    <row r="105" spans="1:5" ht="31.8" hidden="1" customHeight="1" outlineLevel="1" thickBot="1">
      <c r="A105" s="191" t="s">
        <v>352</v>
      </c>
      <c r="B105" s="192" t="s">
        <v>32</v>
      </c>
      <c r="C105" s="193"/>
      <c r="D105" s="194"/>
      <c r="E105" s="202"/>
    </row>
    <row r="106" spans="1:5" s="128" customFormat="1" ht="111" outlineLevel="1" thickBot="1">
      <c r="A106" s="220" t="s">
        <v>378</v>
      </c>
      <c r="B106" s="221" t="s">
        <v>402</v>
      </c>
      <c r="C106" s="222"/>
      <c r="D106" s="223"/>
      <c r="E106" s="224"/>
    </row>
    <row r="107" spans="1:5" ht="28.2" outlineLevel="1" thickBot="1">
      <c r="A107" s="191" t="s">
        <v>340</v>
      </c>
      <c r="B107" s="192" t="s">
        <v>33</v>
      </c>
      <c r="C107" s="193"/>
      <c r="D107" s="194"/>
      <c r="E107" s="202"/>
    </row>
    <row r="108" spans="1:5" thickBot="1">
      <c r="A108" s="171" t="s">
        <v>34</v>
      </c>
      <c r="B108" s="172"/>
      <c r="C108" s="173"/>
      <c r="D108" s="174"/>
      <c r="E108" s="174"/>
    </row>
    <row r="109" spans="1:5" ht="124.8" outlineLevel="1" thickBot="1">
      <c r="A109" s="218" t="s">
        <v>379</v>
      </c>
      <c r="B109" s="192" t="s">
        <v>403</v>
      </c>
      <c r="C109" s="219" t="s">
        <v>404</v>
      </c>
      <c r="D109" s="194">
        <f>D65-137</f>
        <v>42750</v>
      </c>
      <c r="E109" s="202"/>
    </row>
    <row r="110" spans="1:5" s="128" customFormat="1" outlineLevel="1" thickBot="1">
      <c r="A110" s="208" t="s">
        <v>350</v>
      </c>
      <c r="B110" s="209" t="s">
        <v>35</v>
      </c>
      <c r="C110" s="210"/>
      <c r="D110" s="211"/>
      <c r="E110" s="212"/>
    </row>
    <row r="111" spans="1:5" ht="55.8" outlineLevel="1" thickBot="1">
      <c r="A111" s="191" t="s">
        <v>380</v>
      </c>
      <c r="B111" s="192" t="s">
        <v>281</v>
      </c>
      <c r="C111" s="193" t="s">
        <v>220</v>
      </c>
      <c r="D111" s="194"/>
      <c r="E111" s="202"/>
    </row>
    <row r="112" spans="1:5" ht="28.2" thickBot="1">
      <c r="A112" s="214"/>
      <c r="B112" s="215" t="s">
        <v>122</v>
      </c>
      <c r="C112" s="216"/>
      <c r="D112" s="225">
        <f>D65-73</f>
        <v>42814</v>
      </c>
      <c r="E112" s="226"/>
    </row>
    <row r="113" spans="1:5" ht="39.6" customHeight="1" outlineLevel="1" thickBot="1">
      <c r="A113" s="191"/>
      <c r="B113" s="192"/>
      <c r="C113" s="193"/>
      <c r="D113" s="194"/>
      <c r="E113" s="202"/>
    </row>
    <row r="114" spans="1:5" s="128" customFormat="1" hidden="1" outlineLevel="1" thickBot="1">
      <c r="A114" s="227" t="s">
        <v>381</v>
      </c>
      <c r="B114" s="209" t="s">
        <v>87</v>
      </c>
      <c r="C114" s="210"/>
      <c r="D114" s="228"/>
      <c r="E114" s="228"/>
    </row>
    <row r="115" spans="1:5" outlineLevel="1" thickBot="1">
      <c r="A115" s="191" t="s">
        <v>352</v>
      </c>
      <c r="B115" s="192" t="s">
        <v>36</v>
      </c>
      <c r="C115" s="193"/>
      <c r="D115" s="194"/>
      <c r="E115" s="202"/>
    </row>
    <row r="116" spans="1:5" s="128" customFormat="1" outlineLevel="1" thickBot="1">
      <c r="A116" s="208"/>
      <c r="B116" s="209" t="s">
        <v>85</v>
      </c>
      <c r="C116" s="210"/>
      <c r="D116" s="211"/>
      <c r="E116" s="212"/>
    </row>
    <row r="117" spans="1:5" hidden="1" outlineLevel="1" thickBot="1">
      <c r="A117" s="191"/>
      <c r="B117" s="192" t="s">
        <v>86</v>
      </c>
      <c r="C117" s="193"/>
      <c r="D117" s="194"/>
      <c r="E117" s="202"/>
    </row>
    <row r="118" spans="1:5" s="128" customFormat="1" outlineLevel="1" thickBot="1">
      <c r="A118" s="208" t="s">
        <v>352</v>
      </c>
      <c r="B118" s="209" t="s">
        <v>37</v>
      </c>
      <c r="C118" s="210"/>
      <c r="D118" s="211"/>
      <c r="E118" s="212"/>
    </row>
    <row r="119" spans="1:5" thickBot="1">
      <c r="A119" s="171" t="s">
        <v>357</v>
      </c>
      <c r="B119" s="172"/>
      <c r="C119" s="173"/>
      <c r="D119" s="213"/>
      <c r="E119" s="213"/>
    </row>
    <row r="120" spans="1:5" s="128" customFormat="1" ht="28.2" outlineLevel="1" thickBot="1">
      <c r="A120" s="208" t="s">
        <v>382</v>
      </c>
      <c r="B120" s="209" t="s">
        <v>405</v>
      </c>
      <c r="C120" s="210"/>
      <c r="D120" s="228"/>
      <c r="E120" s="228"/>
    </row>
    <row r="121" spans="1:5" outlineLevel="1" thickBot="1">
      <c r="A121" s="191" t="s">
        <v>352</v>
      </c>
      <c r="B121" s="192" t="s">
        <v>426</v>
      </c>
      <c r="C121" s="193"/>
      <c r="D121" s="194"/>
      <c r="E121" s="202"/>
    </row>
    <row r="122" spans="1:5" s="128" customFormat="1" ht="28.2" outlineLevel="1" thickBot="1">
      <c r="A122" s="208" t="s">
        <v>352</v>
      </c>
      <c r="B122" s="209" t="s">
        <v>193</v>
      </c>
      <c r="C122" s="210"/>
      <c r="D122" s="211"/>
      <c r="E122" s="212"/>
    </row>
    <row r="123" spans="1:5" thickBot="1">
      <c r="A123" s="214"/>
      <c r="B123" s="215" t="s">
        <v>358</v>
      </c>
      <c r="C123" s="216"/>
      <c r="D123" s="225">
        <f>D65-134</f>
        <v>42753</v>
      </c>
      <c r="E123" s="226"/>
    </row>
    <row r="124" spans="1:5" s="128" customFormat="1" ht="97.2" outlineLevel="1" thickBot="1">
      <c r="A124" s="208" t="s">
        <v>352</v>
      </c>
      <c r="B124" s="192" t="s">
        <v>252</v>
      </c>
      <c r="C124" s="210" t="s">
        <v>221</v>
      </c>
      <c r="D124" s="211"/>
      <c r="E124" s="212"/>
    </row>
    <row r="125" spans="1:5" ht="83.4" outlineLevel="1" thickBot="1">
      <c r="A125" s="191" t="s">
        <v>350</v>
      </c>
      <c r="B125" s="192" t="s">
        <v>251</v>
      </c>
      <c r="C125" s="193" t="s">
        <v>198</v>
      </c>
      <c r="D125" s="194"/>
      <c r="E125" s="202"/>
    </row>
    <row r="126" spans="1:5" s="128" customFormat="1" ht="28.2" outlineLevel="1" thickBot="1">
      <c r="A126" s="208" t="s">
        <v>350</v>
      </c>
      <c r="B126" s="209" t="s">
        <v>40</v>
      </c>
      <c r="C126" s="210"/>
      <c r="D126" s="211"/>
      <c r="E126" s="212"/>
    </row>
    <row r="127" spans="1:5" ht="138.6" outlineLevel="1" thickBot="1">
      <c r="A127" s="191" t="s">
        <v>352</v>
      </c>
      <c r="B127" s="192" t="s">
        <v>253</v>
      </c>
      <c r="C127" s="193" t="s">
        <v>228</v>
      </c>
      <c r="D127" s="194"/>
      <c r="E127" s="202"/>
    </row>
    <row r="128" spans="1:5" ht="31.2" customHeight="1" thickBot="1">
      <c r="A128" s="171" t="s">
        <v>18</v>
      </c>
      <c r="B128" s="172"/>
      <c r="C128" s="173"/>
      <c r="D128" s="174"/>
      <c r="E128" s="174"/>
    </row>
    <row r="129" spans="1:5" ht="41.4" customHeight="1" outlineLevel="1" thickBot="1">
      <c r="A129" s="191"/>
      <c r="B129" s="192"/>
      <c r="C129" s="193"/>
      <c r="D129" s="194"/>
      <c r="E129" s="202"/>
    </row>
    <row r="130" spans="1:5" s="128" customFormat="1" ht="28.2" outlineLevel="1" thickBot="1">
      <c r="A130" s="208" t="s">
        <v>379</v>
      </c>
      <c r="B130" s="209" t="s">
        <v>98</v>
      </c>
      <c r="C130" s="210"/>
      <c r="D130" s="211">
        <f>D65-197</f>
        <v>42690</v>
      </c>
      <c r="E130" s="212"/>
    </row>
    <row r="131" spans="1:5" ht="34.200000000000003" customHeight="1" outlineLevel="1" thickBot="1">
      <c r="A131" s="191" t="s">
        <v>350</v>
      </c>
      <c r="B131" s="192" t="s">
        <v>276</v>
      </c>
      <c r="C131" s="193" t="s">
        <v>249</v>
      </c>
      <c r="D131" s="194"/>
      <c r="E131" s="202"/>
    </row>
    <row r="132" spans="1:5" s="128" customFormat="1" ht="97.2" outlineLevel="1" thickBot="1">
      <c r="A132" s="208" t="s">
        <v>372</v>
      </c>
      <c r="B132" s="192" t="s">
        <v>255</v>
      </c>
      <c r="C132" s="210" t="s">
        <v>254</v>
      </c>
      <c r="D132" s="211"/>
      <c r="E132" s="212"/>
    </row>
    <row r="133" spans="1:5" ht="124.8" outlineLevel="1" thickBot="1">
      <c r="A133" s="191" t="s">
        <v>352</v>
      </c>
      <c r="B133" s="192" t="s">
        <v>256</v>
      </c>
      <c r="C133" s="193" t="s">
        <v>280</v>
      </c>
      <c r="D133" s="194"/>
      <c r="E133" s="202"/>
    </row>
    <row r="134" spans="1:5" s="128" customFormat="1" ht="55.8" outlineLevel="1" thickBot="1">
      <c r="A134" s="208" t="s">
        <v>372</v>
      </c>
      <c r="B134" s="209" t="s">
        <v>406</v>
      </c>
      <c r="C134" s="210"/>
      <c r="D134" s="211"/>
      <c r="E134" s="212"/>
    </row>
    <row r="135" spans="1:5" ht="28.2" outlineLevel="1" thickBot="1">
      <c r="A135" s="191" t="s">
        <v>372</v>
      </c>
      <c r="B135" s="192" t="s">
        <v>427</v>
      </c>
      <c r="C135" s="193"/>
      <c r="D135" s="194"/>
      <c r="E135" s="202"/>
    </row>
    <row r="136" spans="1:5" s="128" customFormat="1" ht="111" outlineLevel="1" thickBot="1">
      <c r="A136" s="208" t="s">
        <v>352</v>
      </c>
      <c r="B136" s="192" t="s">
        <v>257</v>
      </c>
      <c r="C136" s="210" t="s">
        <v>341</v>
      </c>
      <c r="D136" s="211"/>
      <c r="E136" s="212"/>
    </row>
    <row r="137" spans="1:5" ht="28.2" outlineLevel="1" thickBot="1">
      <c r="A137" s="191" t="s">
        <v>340</v>
      </c>
      <c r="B137" s="192" t="s">
        <v>112</v>
      </c>
      <c r="C137" s="193"/>
      <c r="D137" s="194">
        <f>D65-167</f>
        <v>42720</v>
      </c>
      <c r="E137" s="202"/>
    </row>
    <row r="138" spans="1:5" s="128" customFormat="1" ht="56.4" customHeight="1" outlineLevel="1" thickBot="1">
      <c r="A138" s="208" t="s">
        <v>352</v>
      </c>
      <c r="B138" s="209" t="s">
        <v>199</v>
      </c>
      <c r="C138" s="210"/>
      <c r="D138" s="211"/>
      <c r="E138" s="212"/>
    </row>
    <row r="139" spans="1:5" ht="175.8" customHeight="1" outlineLevel="1" thickBot="1">
      <c r="A139" s="191" t="s">
        <v>350</v>
      </c>
      <c r="B139" s="192" t="s">
        <v>258</v>
      </c>
      <c r="C139" s="193" t="s">
        <v>229</v>
      </c>
      <c r="D139" s="194">
        <f>D65-107</f>
        <v>42780</v>
      </c>
      <c r="E139" s="202"/>
    </row>
    <row r="140" spans="1:5" s="128" customFormat="1" ht="97.2" outlineLevel="1" thickBot="1">
      <c r="A140" s="208" t="s">
        <v>352</v>
      </c>
      <c r="B140" s="209"/>
      <c r="C140" s="210" t="s">
        <v>407</v>
      </c>
      <c r="D140" s="211"/>
      <c r="E140" s="212"/>
    </row>
    <row r="141" spans="1:5" ht="42" outlineLevel="1" thickBot="1">
      <c r="A141" s="191" t="s">
        <v>350</v>
      </c>
      <c r="B141" s="192" t="s">
        <v>428</v>
      </c>
      <c r="C141" s="193"/>
      <c r="D141" s="194"/>
      <c r="E141" s="202"/>
    </row>
    <row r="142" spans="1:5" s="128" customFormat="1" outlineLevel="1" thickBot="1">
      <c r="A142" s="208" t="s">
        <v>352</v>
      </c>
      <c r="B142" s="209" t="s">
        <v>41</v>
      </c>
      <c r="C142" s="210"/>
      <c r="D142" s="211"/>
      <c r="E142" s="212"/>
    </row>
    <row r="143" spans="1:5" ht="42" outlineLevel="1" thickBot="1">
      <c r="A143" s="191" t="s">
        <v>352</v>
      </c>
      <c r="B143" s="192" t="s">
        <v>222</v>
      </c>
      <c r="C143" s="193"/>
      <c r="D143" s="194">
        <f>D65-137</f>
        <v>42750</v>
      </c>
      <c r="E143" s="202"/>
    </row>
    <row r="144" spans="1:5" s="128" customFormat="1" ht="72.599999999999994" customHeight="1" outlineLevel="1" thickBot="1">
      <c r="A144" s="208" t="s">
        <v>350</v>
      </c>
      <c r="B144" s="192" t="s">
        <v>259</v>
      </c>
      <c r="C144" s="210" t="s">
        <v>241</v>
      </c>
      <c r="D144" s="211">
        <f>D65-91</f>
        <v>42796</v>
      </c>
      <c r="E144" s="212"/>
    </row>
    <row r="145" spans="1:5" ht="31.8" customHeight="1" outlineLevel="1" thickBot="1">
      <c r="A145" s="191" t="s">
        <v>352</v>
      </c>
      <c r="B145" s="192" t="s">
        <v>230</v>
      </c>
      <c r="C145" s="193"/>
      <c r="D145" s="194"/>
      <c r="E145" s="202"/>
    </row>
    <row r="146" spans="1:5" s="128" customFormat="1" ht="42.6" customHeight="1" outlineLevel="1" thickBot="1">
      <c r="A146" s="208" t="s">
        <v>352</v>
      </c>
      <c r="B146" s="229" t="s">
        <v>231</v>
      </c>
      <c r="C146" s="230"/>
      <c r="D146" s="231">
        <f>D65-98</f>
        <v>42789</v>
      </c>
      <c r="E146" s="212"/>
    </row>
    <row r="147" spans="1:5" ht="21.6" customHeight="1" outlineLevel="1" thickBot="1">
      <c r="A147" s="191" t="s">
        <v>350</v>
      </c>
      <c r="B147" s="192" t="s">
        <v>42</v>
      </c>
      <c r="C147" s="193"/>
      <c r="D147" s="194"/>
      <c r="E147" s="202"/>
    </row>
    <row r="148" spans="1:5" s="128" customFormat="1" ht="42" outlineLevel="1" thickBot="1">
      <c r="A148" s="208" t="s">
        <v>352</v>
      </c>
      <c r="B148" s="209" t="s">
        <v>283</v>
      </c>
      <c r="C148" s="210"/>
      <c r="D148" s="211">
        <f>D65-77</f>
        <v>42810</v>
      </c>
      <c r="E148" s="212"/>
    </row>
    <row r="149" spans="1:5" s="128" customFormat="1" ht="28.2" outlineLevel="1" thickBot="1">
      <c r="A149" s="232" t="s">
        <v>350</v>
      </c>
      <c r="B149" s="192" t="s">
        <v>284</v>
      </c>
      <c r="C149" s="193"/>
      <c r="D149" s="194"/>
      <c r="E149" s="233"/>
    </row>
    <row r="150" spans="1:5" ht="36.6" customHeight="1" thickBot="1">
      <c r="A150" s="171" t="s">
        <v>359</v>
      </c>
      <c r="B150" s="172"/>
      <c r="C150" s="173"/>
      <c r="D150" s="174"/>
      <c r="E150" s="174"/>
    </row>
    <row r="151" spans="1:5" s="128" customFormat="1" outlineLevel="1" thickBot="1">
      <c r="A151" s="234"/>
      <c r="B151" s="235" t="s">
        <v>104</v>
      </c>
      <c r="C151" s="236"/>
      <c r="D151" s="211">
        <f>D65-107</f>
        <v>42780</v>
      </c>
      <c r="E151" s="228"/>
    </row>
    <row r="152" spans="1:5" ht="262.8" customHeight="1" outlineLevel="1" thickBot="1">
      <c r="A152" s="191" t="s">
        <v>352</v>
      </c>
      <c r="B152" s="192" t="s">
        <v>260</v>
      </c>
      <c r="C152" s="193" t="s">
        <v>342</v>
      </c>
      <c r="D152" s="194"/>
      <c r="E152" s="202"/>
    </row>
    <row r="153" spans="1:5" thickBot="1">
      <c r="A153" s="171" t="s">
        <v>360</v>
      </c>
      <c r="B153" s="172"/>
      <c r="C153" s="173"/>
      <c r="D153" s="174"/>
      <c r="E153" s="174"/>
    </row>
    <row r="154" spans="1:5" ht="124.8" outlineLevel="1" thickBot="1">
      <c r="A154" s="191" t="s">
        <v>352</v>
      </c>
      <c r="B154" s="192" t="s">
        <v>285</v>
      </c>
      <c r="C154" s="193" t="s">
        <v>408</v>
      </c>
      <c r="D154" s="194">
        <f>D65-66</f>
        <v>42821</v>
      </c>
      <c r="E154" s="202"/>
    </row>
    <row r="155" spans="1:5" s="128" customFormat="1" outlineLevel="1" thickBot="1">
      <c r="A155" s="208" t="s">
        <v>340</v>
      </c>
      <c r="B155" s="209" t="s">
        <v>46</v>
      </c>
      <c r="C155" s="210"/>
      <c r="D155" s="211"/>
      <c r="E155" s="212"/>
    </row>
    <row r="156" spans="1:5" thickBot="1">
      <c r="A156" s="171" t="s">
        <v>232</v>
      </c>
      <c r="B156" s="172"/>
      <c r="C156" s="173"/>
      <c r="D156" s="174"/>
      <c r="E156" s="174"/>
    </row>
    <row r="157" spans="1:5" ht="100.2" customHeight="1" thickBot="1">
      <c r="A157" s="237" t="s">
        <v>350</v>
      </c>
      <c r="B157" s="192" t="s">
        <v>383</v>
      </c>
      <c r="C157" s="193" t="s">
        <v>384</v>
      </c>
      <c r="D157" s="194">
        <f>D65-60</f>
        <v>42827</v>
      </c>
      <c r="E157" s="233"/>
    </row>
    <row r="158" spans="1:5" s="128" customFormat="1" ht="87" customHeight="1" outlineLevel="1" thickBot="1">
      <c r="A158" s="208" t="s">
        <v>352</v>
      </c>
      <c r="B158" s="192" t="s">
        <v>262</v>
      </c>
      <c r="C158" s="210" t="s">
        <v>363</v>
      </c>
      <c r="D158" s="211"/>
      <c r="E158" s="212"/>
    </row>
    <row r="159" spans="1:5" ht="103.8" customHeight="1" outlineLevel="1" thickBot="1">
      <c r="A159" s="191" t="s">
        <v>350</v>
      </c>
      <c r="B159" s="192" t="s">
        <v>261</v>
      </c>
      <c r="C159" s="193" t="s">
        <v>409</v>
      </c>
      <c r="D159" s="194"/>
      <c r="E159" s="202"/>
    </row>
    <row r="160" spans="1:5" ht="28.2" outlineLevel="1" thickBot="1">
      <c r="A160" s="232" t="s">
        <v>352</v>
      </c>
      <c r="B160" s="192" t="s">
        <v>343</v>
      </c>
      <c r="C160" s="193"/>
      <c r="D160" s="194">
        <f>D65-50</f>
        <v>42837</v>
      </c>
      <c r="E160" s="233"/>
    </row>
    <row r="161" spans="1:5" outlineLevel="1" thickBot="1">
      <c r="A161" s="232" t="s">
        <v>340</v>
      </c>
      <c r="B161" s="192" t="s">
        <v>410</v>
      </c>
      <c r="C161" s="193"/>
      <c r="D161" s="194"/>
      <c r="E161" s="233"/>
    </row>
    <row r="162" spans="1:5" s="128" customFormat="1" ht="73.2" customHeight="1" outlineLevel="1" thickBot="1">
      <c r="A162" s="208" t="s">
        <v>385</v>
      </c>
      <c r="B162" s="209" t="s">
        <v>287</v>
      </c>
      <c r="C162" s="193" t="s">
        <v>364</v>
      </c>
      <c r="D162" s="211"/>
      <c r="E162" s="212"/>
    </row>
    <row r="163" spans="1:5" s="128" customFormat="1" ht="221.4" outlineLevel="1" thickBot="1">
      <c r="A163" s="208" t="s">
        <v>352</v>
      </c>
      <c r="B163" s="208" t="s">
        <v>263</v>
      </c>
      <c r="C163" s="210" t="s">
        <v>233</v>
      </c>
      <c r="D163" s="211"/>
      <c r="E163" s="212"/>
    </row>
    <row r="164" spans="1:5" ht="28.2" outlineLevel="1" thickBot="1">
      <c r="A164" s="191" t="s">
        <v>352</v>
      </c>
      <c r="B164" s="192" t="s">
        <v>344</v>
      </c>
      <c r="C164" s="193"/>
      <c r="D164" s="194">
        <f>D65-43</f>
        <v>42844</v>
      </c>
      <c r="E164" s="202"/>
    </row>
    <row r="165" spans="1:5" s="128" customFormat="1" ht="25.2" customHeight="1" outlineLevel="1" thickBot="1">
      <c r="A165" s="208" t="s">
        <v>4</v>
      </c>
      <c r="B165" s="209" t="s">
        <v>411</v>
      </c>
      <c r="C165" s="210"/>
      <c r="D165" s="211"/>
      <c r="E165" s="212"/>
    </row>
    <row r="166" spans="1:5" ht="42" outlineLevel="1" thickBot="1">
      <c r="A166" s="191" t="s">
        <v>352</v>
      </c>
      <c r="B166" s="192" t="s">
        <v>288</v>
      </c>
      <c r="C166" s="193"/>
      <c r="D166" s="194">
        <f>D65-38</f>
        <v>42849</v>
      </c>
      <c r="E166" s="202"/>
    </row>
    <row r="167" spans="1:5" s="128" customFormat="1" ht="28.2" outlineLevel="1" thickBot="1">
      <c r="A167" s="208" t="s">
        <v>200</v>
      </c>
      <c r="B167" s="209" t="s">
        <v>412</v>
      </c>
      <c r="C167" s="210"/>
      <c r="D167" s="211"/>
      <c r="E167" s="212"/>
    </row>
    <row r="168" spans="1:5" ht="111" outlineLevel="1" thickBot="1">
      <c r="A168" s="191" t="s">
        <v>380</v>
      </c>
      <c r="B168" s="192" t="s">
        <v>289</v>
      </c>
      <c r="C168" s="193" t="s">
        <v>237</v>
      </c>
      <c r="D168" s="194"/>
      <c r="E168" s="202"/>
    </row>
    <row r="169" spans="1:5" ht="42" thickBot="1">
      <c r="A169" s="171" t="s">
        <v>330</v>
      </c>
      <c r="B169" s="172"/>
      <c r="C169" s="173"/>
      <c r="D169" s="174"/>
      <c r="E169" s="174"/>
    </row>
    <row r="170" spans="1:5" ht="180" outlineLevel="1" thickBot="1">
      <c r="A170" s="191" t="s">
        <v>350</v>
      </c>
      <c r="B170" s="192" t="s">
        <v>264</v>
      </c>
      <c r="C170" s="193" t="s">
        <v>291</v>
      </c>
      <c r="D170" s="194"/>
      <c r="E170" s="202"/>
    </row>
    <row r="171" spans="1:5" s="128" customFormat="1" ht="54.6" customHeight="1" outlineLevel="1" thickBot="1">
      <c r="A171" s="208" t="s">
        <v>350</v>
      </c>
      <c r="B171" s="208" t="s">
        <v>290</v>
      </c>
      <c r="C171" s="238" t="s">
        <v>337</v>
      </c>
      <c r="D171" s="211">
        <f>D65-31</f>
        <v>42856</v>
      </c>
      <c r="E171" s="212"/>
    </row>
    <row r="172" spans="1:5" outlineLevel="1" thickBot="1">
      <c r="A172" s="191" t="s">
        <v>386</v>
      </c>
      <c r="B172" s="192" t="s">
        <v>223</v>
      </c>
      <c r="C172" s="193"/>
      <c r="D172" s="194"/>
      <c r="E172" s="202"/>
    </row>
    <row r="173" spans="1:5" s="128" customFormat="1" ht="28.2" outlineLevel="1" thickBot="1">
      <c r="A173" s="208" t="s">
        <v>350</v>
      </c>
      <c r="B173" s="209" t="s">
        <v>48</v>
      </c>
      <c r="C173" s="210"/>
      <c r="D173" s="211"/>
      <c r="E173" s="212"/>
    </row>
    <row r="174" spans="1:5" outlineLevel="1" thickBot="1">
      <c r="A174" s="191" t="s">
        <v>352</v>
      </c>
      <c r="B174" s="192" t="s">
        <v>345</v>
      </c>
      <c r="C174" s="193"/>
      <c r="D174" s="194"/>
      <c r="E174" s="202"/>
    </row>
    <row r="175" spans="1:5" s="128" customFormat="1" ht="42" outlineLevel="1" thickBot="1">
      <c r="A175" s="208" t="s">
        <v>340</v>
      </c>
      <c r="B175" s="209" t="s">
        <v>387</v>
      </c>
      <c r="C175" s="210"/>
      <c r="D175" s="211"/>
      <c r="E175" s="212"/>
    </row>
    <row r="176" spans="1:5" ht="28.2" outlineLevel="1" thickBot="1">
      <c r="A176" s="191" t="s">
        <v>350</v>
      </c>
      <c r="B176" s="192" t="s">
        <v>49</v>
      </c>
      <c r="C176" s="193"/>
      <c r="D176" s="194"/>
      <c r="E176" s="202"/>
    </row>
    <row r="177" spans="1:5" ht="83.4" outlineLevel="1" thickBot="1">
      <c r="A177" s="239" t="s">
        <v>350</v>
      </c>
      <c r="B177" s="239" t="s">
        <v>265</v>
      </c>
      <c r="C177" s="240" t="s">
        <v>292</v>
      </c>
      <c r="D177" s="241"/>
      <c r="E177" s="242"/>
    </row>
    <row r="178" spans="1:5" ht="30.6" customHeight="1" thickBot="1">
      <c r="A178" s="171" t="s">
        <v>243</v>
      </c>
      <c r="B178" s="172"/>
      <c r="C178" s="173"/>
      <c r="D178" s="174"/>
      <c r="E178" s="174"/>
    </row>
    <row r="179" spans="1:5" ht="42.6" customHeight="1" outlineLevel="1" thickBot="1">
      <c r="A179" s="239"/>
      <c r="B179" s="243"/>
      <c r="C179" s="240"/>
      <c r="D179" s="241"/>
      <c r="E179" s="242"/>
    </row>
    <row r="180" spans="1:5" ht="69.599999999999994" outlineLevel="1" thickBot="1">
      <c r="A180" s="196" t="s">
        <v>388</v>
      </c>
      <c r="B180" s="192" t="s">
        <v>293</v>
      </c>
      <c r="C180" s="198" t="s">
        <v>413</v>
      </c>
      <c r="D180" s="194">
        <f>D65-43</f>
        <v>42844</v>
      </c>
      <c r="E180" s="244"/>
    </row>
    <row r="181" spans="1:5" ht="42" outlineLevel="1" thickBot="1">
      <c r="A181" s="191" t="s">
        <v>352</v>
      </c>
      <c r="B181" s="245" t="s">
        <v>234</v>
      </c>
      <c r="C181" s="246"/>
      <c r="D181" s="247">
        <f>D65-24</f>
        <v>42863</v>
      </c>
      <c r="E181" s="202"/>
    </row>
    <row r="182" spans="1:5" ht="263.39999999999998" customHeight="1" outlineLevel="1" thickBot="1">
      <c r="A182" s="196" t="s">
        <v>350</v>
      </c>
      <c r="B182" s="192" t="s">
        <v>266</v>
      </c>
      <c r="C182" s="198" t="s">
        <v>414</v>
      </c>
      <c r="D182" s="194">
        <f>D65-28</f>
        <v>42859</v>
      </c>
      <c r="E182" s="244"/>
    </row>
    <row r="183" spans="1:5" ht="166.2" outlineLevel="1" thickBot="1">
      <c r="A183" s="239" t="s">
        <v>350</v>
      </c>
      <c r="B183" s="239" t="s">
        <v>267</v>
      </c>
      <c r="C183" s="240" t="s">
        <v>338</v>
      </c>
      <c r="D183" s="241">
        <f>D65-17</f>
        <v>42870</v>
      </c>
      <c r="E183" s="242"/>
    </row>
    <row r="184" spans="1:5" thickBot="1">
      <c r="A184" s="171" t="s">
        <v>51</v>
      </c>
      <c r="B184" s="172"/>
      <c r="C184" s="173"/>
      <c r="D184" s="174"/>
      <c r="E184" s="174"/>
    </row>
    <row r="185" spans="1:5" ht="79.2" customHeight="1" outlineLevel="1" thickBot="1">
      <c r="A185" s="239" t="s">
        <v>389</v>
      </c>
      <c r="B185" s="243" t="s">
        <v>268</v>
      </c>
      <c r="C185" s="240" t="s">
        <v>390</v>
      </c>
      <c r="D185" s="241" t="str">
        <f>D65</f>
        <v>6/1/2017</v>
      </c>
      <c r="E185" s="242"/>
    </row>
    <row r="186" spans="1:5" ht="153.6" customHeight="1" thickBot="1">
      <c r="A186" s="237" t="s">
        <v>350</v>
      </c>
      <c r="B186" s="192" t="s">
        <v>391</v>
      </c>
      <c r="C186" s="193" t="s">
        <v>392</v>
      </c>
      <c r="D186" s="194" t="str">
        <f>D65</f>
        <v>6/1/2017</v>
      </c>
      <c r="E186" s="233"/>
    </row>
    <row r="187" spans="1:5" ht="55.8" outlineLevel="1" thickBot="1">
      <c r="A187" s="191" t="s">
        <v>352</v>
      </c>
      <c r="B187" s="192" t="s">
        <v>268</v>
      </c>
      <c r="C187" s="193" t="s">
        <v>346</v>
      </c>
      <c r="D187" s="194"/>
      <c r="E187" s="202"/>
    </row>
    <row r="188" spans="1:5" outlineLevel="1" thickBot="1">
      <c r="A188" s="239" t="s">
        <v>340</v>
      </c>
      <c r="B188" s="243" t="s">
        <v>52</v>
      </c>
      <c r="C188" s="240"/>
      <c r="D188" s="241"/>
      <c r="E188" s="242"/>
    </row>
    <row r="189" spans="1:5" ht="55.8" outlineLevel="1" thickBot="1">
      <c r="A189" s="191" t="s">
        <v>53</v>
      </c>
      <c r="B189" s="192" t="s">
        <v>268</v>
      </c>
      <c r="C189" s="193" t="s">
        <v>235</v>
      </c>
      <c r="D189" s="194"/>
      <c r="E189" s="202"/>
    </row>
    <row r="190" spans="1:5" s="128" customFormat="1" outlineLevel="1" thickBot="1">
      <c r="A190" s="208" t="s">
        <v>352</v>
      </c>
      <c r="B190" s="209" t="s">
        <v>201</v>
      </c>
      <c r="C190" s="210"/>
      <c r="D190" s="211">
        <f>D65+17</f>
        <v>42904</v>
      </c>
      <c r="E190" s="212"/>
    </row>
    <row r="191" spans="1:5" hidden="1" outlineLevel="1" thickBot="1">
      <c r="A191" s="191" t="s">
        <v>352</v>
      </c>
      <c r="B191" s="192" t="s">
        <v>236</v>
      </c>
      <c r="C191" s="193"/>
      <c r="D191" s="194"/>
      <c r="E191" s="202"/>
    </row>
    <row r="192" spans="1:5" s="128" customFormat="1" ht="69.599999999999994" outlineLevel="1" thickBot="1">
      <c r="A192" s="208" t="s">
        <v>352</v>
      </c>
      <c r="B192" s="208" t="s">
        <v>294</v>
      </c>
      <c r="C192" s="210" t="s">
        <v>365</v>
      </c>
      <c r="D192" s="211"/>
      <c r="E192" s="212"/>
    </row>
    <row r="193" spans="1:5" thickBot="1">
      <c r="A193" s="248" t="s">
        <v>111</v>
      </c>
      <c r="B193" s="171"/>
      <c r="C193" s="249"/>
      <c r="D193" s="225">
        <f>D65+20</f>
        <v>42907</v>
      </c>
      <c r="E193" s="250"/>
    </row>
    <row r="194" spans="1:5" s="128" customFormat="1" ht="147.6" customHeight="1" outlineLevel="1" thickBot="1">
      <c r="A194" s="208" t="s">
        <v>350</v>
      </c>
      <c r="B194" s="208" t="s">
        <v>269</v>
      </c>
      <c r="C194" s="210" t="s">
        <v>415</v>
      </c>
      <c r="D194" s="211"/>
      <c r="E194" s="212"/>
    </row>
    <row r="195" spans="1:5" thickBot="1">
      <c r="A195" s="171" t="s">
        <v>54</v>
      </c>
      <c r="B195" s="172"/>
      <c r="C195" s="173"/>
      <c r="D195" s="174"/>
      <c r="E195" s="174"/>
    </row>
    <row r="196" spans="1:5" ht="193.8" outlineLevel="1" thickBot="1">
      <c r="A196" s="191" t="s">
        <v>352</v>
      </c>
      <c r="B196" s="192" t="s">
        <v>295</v>
      </c>
      <c r="C196" s="193" t="s">
        <v>416</v>
      </c>
      <c r="D196" s="194"/>
      <c r="E196" s="202"/>
    </row>
    <row r="197" spans="1:5" s="128" customFormat="1" ht="69.599999999999994" outlineLevel="1" thickBot="1">
      <c r="A197" s="208" t="s">
        <v>352</v>
      </c>
      <c r="B197" s="192" t="s">
        <v>296</v>
      </c>
      <c r="C197" s="210" t="s">
        <v>366</v>
      </c>
      <c r="D197" s="211"/>
      <c r="E197" s="212"/>
    </row>
    <row r="198" spans="1:5" s="128" customFormat="1" ht="83.4" outlineLevel="1" thickBot="1">
      <c r="A198" s="208" t="s">
        <v>350</v>
      </c>
      <c r="B198" s="192" t="s">
        <v>417</v>
      </c>
      <c r="C198" s="210" t="s">
        <v>418</v>
      </c>
      <c r="D198" s="211"/>
      <c r="E198" s="212"/>
    </row>
    <row r="199" spans="1:5" ht="42" outlineLevel="1" thickBot="1">
      <c r="A199" s="191" t="s">
        <v>352</v>
      </c>
      <c r="B199" s="192" t="s">
        <v>347</v>
      </c>
      <c r="C199" s="193"/>
      <c r="D199" s="194">
        <f>D69-63</f>
        <v>43021</v>
      </c>
      <c r="E199" s="202"/>
    </row>
    <row r="200" spans="1:5" s="128" customFormat="1" ht="28.2" outlineLevel="1" thickBot="1">
      <c r="A200" s="208" t="s">
        <v>348</v>
      </c>
      <c r="B200" s="209" t="s">
        <v>419</v>
      </c>
      <c r="C200" s="210"/>
      <c r="D200" s="211">
        <f>D69-56</f>
        <v>43028</v>
      </c>
      <c r="E200" s="212"/>
    </row>
    <row r="201" spans="1:5" ht="28.2" outlineLevel="1" thickBot="1">
      <c r="A201" s="191" t="s">
        <v>352</v>
      </c>
      <c r="B201" s="192" t="s">
        <v>349</v>
      </c>
      <c r="C201" s="193"/>
      <c r="D201" s="194"/>
      <c r="E201" s="202"/>
    </row>
    <row r="202" spans="1:5" s="128" customFormat="1" ht="28.2" outlineLevel="1" thickBot="1">
      <c r="A202" s="208" t="s">
        <v>4</v>
      </c>
      <c r="B202" s="209" t="s">
        <v>420</v>
      </c>
      <c r="C202" s="210"/>
      <c r="D202" s="211">
        <f>D69-49</f>
        <v>43035</v>
      </c>
      <c r="E202" s="212"/>
    </row>
    <row r="203" spans="1:5" s="128" customFormat="1" ht="28.2" outlineLevel="1" thickBot="1">
      <c r="A203" s="232" t="s">
        <v>352</v>
      </c>
      <c r="B203" s="192" t="s">
        <v>297</v>
      </c>
      <c r="C203" s="193"/>
      <c r="D203" s="194"/>
      <c r="E203" s="233"/>
    </row>
    <row r="204" spans="1:5" ht="28.2" outlineLevel="1" thickBot="1">
      <c r="A204" s="191" t="s">
        <v>200</v>
      </c>
      <c r="B204" s="192" t="s">
        <v>421</v>
      </c>
      <c r="C204" s="193"/>
      <c r="D204" s="194">
        <f>D69-42</f>
        <v>43042</v>
      </c>
      <c r="E204" s="202"/>
    </row>
    <row r="205" spans="1:5" s="128" customFormat="1" ht="28.2" outlineLevel="1" thickBot="1">
      <c r="A205" s="208" t="s">
        <v>393</v>
      </c>
      <c r="B205" s="209" t="s">
        <v>308</v>
      </c>
      <c r="C205" s="210"/>
      <c r="D205" s="211"/>
      <c r="E205" s="212"/>
    </row>
    <row r="206" spans="1:5" ht="28.2" outlineLevel="1" thickBot="1">
      <c r="A206" s="191" t="s">
        <v>352</v>
      </c>
      <c r="B206" s="245" t="s">
        <v>238</v>
      </c>
      <c r="C206" s="246"/>
      <c r="D206" s="247">
        <f>D69-42</f>
        <v>43042</v>
      </c>
      <c r="E206" s="202"/>
    </row>
    <row r="207" spans="1:5" s="128" customFormat="1" ht="247.8" customHeight="1" outlineLevel="1" thickBot="1">
      <c r="A207" s="208" t="s">
        <v>367</v>
      </c>
      <c r="B207" s="208" t="s">
        <v>270</v>
      </c>
      <c r="C207" s="210" t="s">
        <v>339</v>
      </c>
      <c r="D207" s="211">
        <f>D69-35</f>
        <v>43049</v>
      </c>
      <c r="E207" s="212"/>
    </row>
    <row r="208" spans="1:5" ht="75" customHeight="1" outlineLevel="1" thickBot="1">
      <c r="A208" s="191" t="s">
        <v>352</v>
      </c>
      <c r="B208" s="192" t="s">
        <v>298</v>
      </c>
      <c r="C208" s="193" t="s">
        <v>310</v>
      </c>
      <c r="D208" s="194"/>
      <c r="E208" s="202"/>
    </row>
    <row r="209" spans="1:5" ht="28.2" outlineLevel="1" thickBot="1">
      <c r="A209" s="232" t="s">
        <v>352</v>
      </c>
      <c r="B209" s="192" t="s">
        <v>54</v>
      </c>
      <c r="C209" s="193" t="s">
        <v>311</v>
      </c>
      <c r="D209" s="194"/>
      <c r="E209" s="233"/>
    </row>
    <row r="210" spans="1:5" s="128" customFormat="1" outlineLevel="1" thickBot="1">
      <c r="A210" s="208" t="s">
        <v>352</v>
      </c>
      <c r="B210" s="209" t="s">
        <v>309</v>
      </c>
      <c r="C210" s="210"/>
      <c r="D210" s="211">
        <f>D69</f>
        <v>43084</v>
      </c>
      <c r="E210" s="212"/>
    </row>
    <row r="211" spans="1:5" thickBot="1">
      <c r="A211" s="171" t="s">
        <v>55</v>
      </c>
      <c r="B211" s="172"/>
      <c r="C211" s="173"/>
      <c r="D211" s="174"/>
      <c r="E211" s="174"/>
    </row>
    <row r="212" spans="1:5" thickBot="1">
      <c r="A212" s="171" t="s">
        <v>56</v>
      </c>
      <c r="B212" s="172"/>
      <c r="C212" s="173"/>
      <c r="D212" s="174"/>
      <c r="E212" s="174"/>
    </row>
    <row r="213" spans="1:5" s="128" customFormat="1" ht="28.2" outlineLevel="1" thickBot="1">
      <c r="A213" s="208" t="s">
        <v>367</v>
      </c>
      <c r="B213" s="209" t="s">
        <v>312</v>
      </c>
      <c r="C213" s="210"/>
      <c r="D213" s="211"/>
      <c r="E213" s="212"/>
    </row>
    <row r="214" spans="1:5" thickBot="1">
      <c r="A214" s="171" t="s">
        <v>247</v>
      </c>
      <c r="B214" s="172"/>
      <c r="C214" s="173"/>
      <c r="D214" s="213"/>
      <c r="E214" s="213"/>
    </row>
    <row r="215" spans="1:5" s="128" customFormat="1" ht="28.2" outlineLevel="1" thickBot="1">
      <c r="A215" s="208" t="s">
        <v>0</v>
      </c>
      <c r="B215" s="209" t="s">
        <v>58</v>
      </c>
      <c r="C215" s="210"/>
      <c r="D215" s="211"/>
      <c r="E215" s="212"/>
    </row>
    <row r="216" spans="1:5" ht="153" customHeight="1" outlineLevel="1" thickBot="1">
      <c r="A216" s="191" t="s">
        <v>350</v>
      </c>
      <c r="B216" s="192" t="s">
        <v>277</v>
      </c>
      <c r="C216" s="193" t="s">
        <v>314</v>
      </c>
      <c r="D216" s="194"/>
      <c r="E216" s="202"/>
    </row>
    <row r="217" spans="1:5" outlineLevel="1" thickBot="1">
      <c r="A217" s="191"/>
      <c r="B217" s="192" t="s">
        <v>313</v>
      </c>
      <c r="C217" s="193"/>
      <c r="D217" s="194"/>
      <c r="E217" s="202"/>
    </row>
    <row r="218" spans="1:5" s="128" customFormat="1" outlineLevel="1" thickBot="1">
      <c r="A218" s="208"/>
      <c r="B218" s="209" t="s">
        <v>422</v>
      </c>
      <c r="C218" s="210"/>
      <c r="D218" s="211"/>
      <c r="E218" s="212"/>
    </row>
    <row r="219" spans="1:5" thickBot="1">
      <c r="A219" s="171" t="s">
        <v>59</v>
      </c>
      <c r="B219" s="172"/>
      <c r="C219" s="173"/>
      <c r="D219" s="174"/>
      <c r="E219" s="190"/>
    </row>
    <row r="220" spans="1:5" s="128" customFormat="1" ht="42" outlineLevel="1" thickBot="1">
      <c r="A220" s="208" t="s">
        <v>368</v>
      </c>
      <c r="B220" s="209" t="s">
        <v>315</v>
      </c>
      <c r="C220" s="210"/>
      <c r="D220" s="211"/>
      <c r="E220" s="251"/>
    </row>
    <row r="221" spans="1:5" ht="33.6" customHeight="1" outlineLevel="1" thickBot="1">
      <c r="A221" s="191" t="s">
        <v>368</v>
      </c>
      <c r="B221" s="192" t="s">
        <v>316</v>
      </c>
      <c r="C221" s="193"/>
      <c r="D221" s="194"/>
      <c r="E221" s="195"/>
    </row>
    <row r="222" spans="1:5" s="128" customFormat="1" ht="217.2" customHeight="1" outlineLevel="1" thickBot="1">
      <c r="A222" s="208" t="s">
        <v>369</v>
      </c>
      <c r="B222" s="209" t="s">
        <v>299</v>
      </c>
      <c r="C222" s="210" t="s">
        <v>423</v>
      </c>
      <c r="D222" s="211"/>
      <c r="E222" s="251"/>
    </row>
    <row r="223" spans="1:5" thickBot="1">
      <c r="A223" s="171" t="s">
        <v>205</v>
      </c>
      <c r="B223" s="172"/>
      <c r="C223" s="173"/>
      <c r="D223" s="174"/>
      <c r="E223" s="248"/>
    </row>
    <row r="224" spans="1:5" s="128" customFormat="1" ht="28.2" outlineLevel="1" thickBot="1">
      <c r="A224" s="208" t="s">
        <v>370</v>
      </c>
      <c r="B224" s="209" t="s">
        <v>317</v>
      </c>
      <c r="C224" s="210"/>
      <c r="D224" s="211"/>
      <c r="E224" s="251"/>
    </row>
    <row r="225" spans="1:5" ht="138.6" outlineLevel="1" thickBot="1">
      <c r="A225" s="191" t="s">
        <v>388</v>
      </c>
      <c r="B225" s="192" t="s">
        <v>278</v>
      </c>
      <c r="C225" s="193" t="s">
        <v>334</v>
      </c>
      <c r="D225" s="194"/>
      <c r="E225" s="195"/>
    </row>
    <row r="226" spans="1:5" ht="69.599999999999994" outlineLevel="1" thickBot="1">
      <c r="A226" s="232" t="s">
        <v>350</v>
      </c>
      <c r="B226" s="192" t="s">
        <v>326</v>
      </c>
      <c r="C226" s="193" t="s">
        <v>371</v>
      </c>
      <c r="D226" s="194"/>
      <c r="E226" s="252"/>
    </row>
    <row r="227" spans="1:5" thickBot="1">
      <c r="A227" s="171" t="s">
        <v>424</v>
      </c>
      <c r="B227" s="172"/>
      <c r="C227" s="173"/>
      <c r="D227" s="174"/>
      <c r="E227" s="190"/>
    </row>
    <row r="228" spans="1:5" ht="166.2" outlineLevel="1" thickBot="1">
      <c r="A228" s="191" t="s">
        <v>331</v>
      </c>
      <c r="B228" s="192" t="s">
        <v>300</v>
      </c>
      <c r="C228" s="193" t="s">
        <v>351</v>
      </c>
      <c r="D228" s="194"/>
      <c r="E228" s="195"/>
    </row>
    <row r="229" spans="1:5" s="128" customFormat="1" ht="28.2" outlineLevel="1" thickBot="1">
      <c r="A229" s="208" t="s">
        <v>350</v>
      </c>
      <c r="B229" s="209" t="s">
        <v>61</v>
      </c>
      <c r="C229" s="210"/>
      <c r="D229" s="211"/>
      <c r="E229" s="251"/>
    </row>
    <row r="230" spans="1:5" s="128" customFormat="1" ht="69.599999999999994" outlineLevel="1" thickBot="1">
      <c r="A230" s="208" t="s">
        <v>331</v>
      </c>
      <c r="B230" s="192" t="s">
        <v>318</v>
      </c>
      <c r="C230" s="210" t="s">
        <v>425</v>
      </c>
      <c r="D230" s="211"/>
      <c r="E230" s="251"/>
    </row>
    <row r="231" spans="1:5" thickBot="1">
      <c r="A231" s="191" t="s">
        <v>0</v>
      </c>
      <c r="B231" s="192"/>
      <c r="C231" s="193"/>
      <c r="D231" s="194"/>
      <c r="E231" s="195"/>
    </row>
    <row r="232" spans="1:5" hidden="1" thickBot="1"/>
    <row r="233" spans="1:5" hidden="1" thickBot="1"/>
    <row r="234" spans="1:5" hidden="1" thickBot="1"/>
    <row r="235" spans="1:5" hidden="1" thickBot="1"/>
    <row r="236" spans="1:5" hidden="1" thickBot="1"/>
    <row r="237" spans="1:5" hidden="1" thickBot="1"/>
    <row r="238" spans="1:5" hidden="1" thickBot="1"/>
    <row r="239" spans="1:5" hidden="1" thickBot="1"/>
    <row r="240" spans="1:5" hidden="1" thickBot="1"/>
    <row r="241" hidden="1" thickBot="1"/>
    <row r="242" hidden="1" thickBot="1"/>
    <row r="243" hidden="1" thickBot="1"/>
    <row r="244" hidden="1" thickBot="1"/>
    <row r="245" hidden="1" thickBot="1"/>
    <row r="246" hidden="1" thickBot="1"/>
    <row r="247" hidden="1" thickBot="1"/>
    <row r="248" hidden="1" thickBot="1"/>
    <row r="249" hidden="1" thickBot="1"/>
    <row r="250" hidden="1" thickBot="1"/>
    <row r="251" hidden="1" thickBot="1"/>
    <row r="252" hidden="1" thickBot="1"/>
    <row r="253" hidden="1" thickBot="1"/>
    <row r="254" hidden="1" thickBot="1"/>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25" right="0.25" top="0.5" bottom="0.5" header="0.3" footer="0.3"/>
  <pageSetup paperSize="3" orientation="portrait" r:id="rId1"/>
  <headerFooter>
    <oddFooter>&amp;C&amp;D&amp;T         &amp;P of &amp;N</oddFooter>
  </headerFooter>
  <ignoredErrors>
    <ignoredError sqref="D109" unlockedFormula="1"/>
  </ignoredErrors>
  <drawing r:id="rId2"/>
  <legacyDrawing r:id="rId3"/>
  <oleObjects>
    <oleObject progId="Paint.Picture" shapeId="1025" r:id="rId4"/>
    <oleObject progId="Paint.Picture" shapeId="1026" r:id="rId5"/>
    <oleObject progId="Paint.Picture" shapeId="1027" r:id="rId6"/>
  </oleObjects>
  <controls>
    <control shapeId="1028" r:id="rId7" name="DTPicker1"/>
    <control shapeId="1029" r:id="rId8" name="DTPicker2"/>
  </controls>
  <tableParts count="1">
    <tablePart r:id="rId9"/>
  </tableParts>
</worksheet>
</file>

<file path=xl/worksheets/sheet3.xml><?xml version="1.0" encoding="utf-8"?>
<worksheet xmlns="http://schemas.openxmlformats.org/spreadsheetml/2006/main" xmlns:r="http://schemas.openxmlformats.org/officeDocument/2006/relationships">
  <sheetPr codeName="Sheet2"/>
  <dimension ref="A1:D95"/>
  <sheetViews>
    <sheetView zoomScale="90" zoomScaleNormal="90" workbookViewId="0">
      <pane ySplit="1" topLeftCell="A68" activePane="bottomLeft" state="frozen"/>
      <selection pane="bottomLeft" activeCell="B2" sqref="B2"/>
    </sheetView>
  </sheetViews>
  <sheetFormatPr defaultColWidth="8.88671875" defaultRowHeight="15" zeroHeight="1" thickBottom="1"/>
  <cols>
    <col min="1" max="1" width="11" style="18" customWidth="1"/>
    <col min="2" max="2" width="35.44140625" customWidth="1"/>
    <col min="3" max="3" width="19.88671875" style="16" customWidth="1"/>
    <col min="4" max="4" width="19.44140625" style="103" customWidth="1"/>
    <col min="5" max="16381" width="0" hidden="1" customWidth="1"/>
    <col min="16382" max="16384" width="0.6640625" customWidth="1"/>
  </cols>
  <sheetData>
    <row r="1" spans="1:4" ht="66" customHeight="1" thickBot="1">
      <c r="A1" s="17" t="s">
        <v>15</v>
      </c>
      <c r="B1" s="1" t="s">
        <v>16</v>
      </c>
      <c r="C1" s="85" t="s">
        <v>207</v>
      </c>
      <c r="D1" s="86" t="s">
        <v>208</v>
      </c>
    </row>
    <row r="2" spans="1:4" ht="54" customHeight="1" thickBot="1">
      <c r="A2" s="17"/>
      <c r="B2" s="106" t="s">
        <v>214</v>
      </c>
      <c r="C2" s="105"/>
      <c r="D2" s="86"/>
    </row>
    <row r="3" spans="1:4" ht="35.4" thickBot="1">
      <c r="A3" s="32"/>
      <c r="B3" s="33" t="s">
        <v>209</v>
      </c>
      <c r="C3" s="2"/>
      <c r="D3" s="86"/>
    </row>
    <row r="4" spans="1:4" s="24" customFormat="1" ht="18" thickBot="1">
      <c r="A4" s="34"/>
      <c r="B4" s="35" t="s">
        <v>1</v>
      </c>
      <c r="C4" s="19"/>
      <c r="D4" s="87"/>
    </row>
    <row r="5" spans="1:4" ht="16.2" thickBot="1">
      <c r="A5" s="36" t="s">
        <v>2</v>
      </c>
      <c r="B5" s="37" t="s">
        <v>3</v>
      </c>
      <c r="C5" s="3"/>
      <c r="D5" s="88"/>
    </row>
    <row r="6" spans="1:4" ht="16.2" thickBot="1">
      <c r="A6" s="38" t="s">
        <v>4</v>
      </c>
      <c r="B6" s="39" t="s">
        <v>5</v>
      </c>
      <c r="C6" s="4"/>
      <c r="D6" s="89"/>
    </row>
    <row r="7" spans="1:4" ht="16.2" thickBot="1">
      <c r="A7" s="36" t="s">
        <v>6</v>
      </c>
      <c r="B7" s="37" t="s">
        <v>7</v>
      </c>
      <c r="C7" s="3"/>
      <c r="D7" s="88"/>
    </row>
    <row r="8" spans="1:4" ht="16.2" thickBot="1">
      <c r="A8" s="38" t="s">
        <v>8</v>
      </c>
      <c r="B8" s="39" t="s">
        <v>9</v>
      </c>
      <c r="C8" s="4"/>
      <c r="D8" s="89"/>
    </row>
    <row r="9" spans="1:4" ht="16.2" thickBot="1">
      <c r="A9" s="36" t="s">
        <v>10</v>
      </c>
      <c r="B9" s="37" t="s">
        <v>11</v>
      </c>
      <c r="C9" s="3"/>
      <c r="D9" s="88"/>
    </row>
    <row r="10" spans="1:4" ht="16.2" thickBot="1">
      <c r="A10" s="38" t="s">
        <v>12</v>
      </c>
      <c r="B10" s="39" t="s">
        <v>13</v>
      </c>
      <c r="C10" s="4"/>
      <c r="D10" s="89"/>
    </row>
    <row r="11" spans="1:4" ht="16.2" thickBot="1">
      <c r="A11" s="36" t="s">
        <v>194</v>
      </c>
      <c r="B11" s="37" t="s">
        <v>195</v>
      </c>
      <c r="C11" s="3"/>
      <c r="D11" s="88"/>
    </row>
    <row r="12" spans="1:4" ht="16.2" thickBot="1">
      <c r="A12" s="38" t="s">
        <v>80</v>
      </c>
      <c r="B12" s="39" t="s">
        <v>81</v>
      </c>
      <c r="C12" s="4"/>
      <c r="D12" s="89"/>
    </row>
    <row r="13" spans="1:4" ht="18" thickBot="1">
      <c r="A13" s="36" t="s">
        <v>17</v>
      </c>
      <c r="B13" s="40" t="s">
        <v>83</v>
      </c>
      <c r="C13" s="2"/>
      <c r="D13" s="86"/>
    </row>
    <row r="14" spans="1:4" s="24" customFormat="1" ht="18" thickBot="1">
      <c r="A14" s="34"/>
      <c r="B14" s="104" t="s">
        <v>62</v>
      </c>
      <c r="C14" s="20"/>
      <c r="D14" s="90"/>
    </row>
    <row r="15" spans="1:4" ht="31.8" thickBot="1">
      <c r="A15" s="38" t="s">
        <v>8</v>
      </c>
      <c r="B15" s="39" t="s">
        <v>196</v>
      </c>
      <c r="C15" s="6">
        <f>Schedule!D62</f>
        <v>42828</v>
      </c>
      <c r="D15" s="91"/>
    </row>
    <row r="16" spans="1:4" ht="31.8" thickBot="1">
      <c r="A16" s="36" t="s">
        <v>8</v>
      </c>
      <c r="B16" s="37" t="s">
        <v>78</v>
      </c>
      <c r="C16" s="5">
        <f>Schedule!D63</f>
        <v>42842</v>
      </c>
      <c r="D16" s="92"/>
    </row>
    <row r="17" spans="1:4" ht="31.8" thickBot="1">
      <c r="A17" s="38" t="s">
        <v>10</v>
      </c>
      <c r="B17" s="39" t="s">
        <v>68</v>
      </c>
      <c r="C17" s="6">
        <f>Schedule!D64</f>
        <v>42870</v>
      </c>
      <c r="D17" s="91"/>
    </row>
    <row r="18" spans="1:4" ht="31.8" thickBot="1">
      <c r="A18" s="38"/>
      <c r="B18" s="39" t="s">
        <v>91</v>
      </c>
      <c r="C18" s="7" t="str">
        <f>Schedule!D65</f>
        <v>6/1/2017</v>
      </c>
      <c r="D18" s="93"/>
    </row>
    <row r="19" spans="1:4" ht="63" thickBot="1">
      <c r="A19" s="36" t="s">
        <v>8</v>
      </c>
      <c r="B19" s="37" t="s">
        <v>105</v>
      </c>
      <c r="C19" s="5">
        <f>Schedule!D66</f>
        <v>42904</v>
      </c>
      <c r="D19" s="92"/>
    </row>
    <row r="20" spans="1:4" ht="31.8" thickBot="1">
      <c r="A20" s="38" t="s">
        <v>64</v>
      </c>
      <c r="B20" s="39" t="s">
        <v>69</v>
      </c>
      <c r="C20" s="6">
        <f>Schedule!D67</f>
        <v>42907</v>
      </c>
      <c r="D20" s="91"/>
    </row>
    <row r="21" spans="1:4" ht="16.2" thickBot="1">
      <c r="A21" s="38" t="s">
        <v>8</v>
      </c>
      <c r="B21" s="39" t="s">
        <v>93</v>
      </c>
      <c r="C21" s="6">
        <f>Schedule!D68</f>
        <v>43049</v>
      </c>
      <c r="D21" s="91"/>
    </row>
    <row r="22" spans="1:4" ht="16.2" thickBot="1">
      <c r="A22" s="38"/>
      <c r="B22" s="39" t="s">
        <v>79</v>
      </c>
      <c r="C22" s="7">
        <f>Schedule!D69</f>
        <v>43084</v>
      </c>
      <c r="D22" s="93"/>
    </row>
    <row r="23" spans="1:4" s="24" customFormat="1" ht="18" thickBot="1">
      <c r="A23" s="34"/>
      <c r="B23" s="104" t="s">
        <v>67</v>
      </c>
      <c r="C23" s="23"/>
      <c r="D23" s="94"/>
    </row>
    <row r="24" spans="1:4" s="25" customFormat="1" ht="16.2" thickBot="1">
      <c r="A24" s="80" t="s">
        <v>157</v>
      </c>
      <c r="B24" s="82" t="s">
        <v>158</v>
      </c>
      <c r="C24" s="81">
        <f>Schedule!D91</f>
        <v>42692</v>
      </c>
      <c r="D24" s="95"/>
    </row>
    <row r="25" spans="1:4" s="25" customFormat="1" ht="16.2" thickBot="1">
      <c r="A25" s="80"/>
      <c r="B25" s="82" t="s">
        <v>159</v>
      </c>
      <c r="C25" s="81">
        <f>Schedule!D92</f>
        <v>42827</v>
      </c>
      <c r="D25" s="95"/>
    </row>
    <row r="26" spans="1:4" s="25" customFormat="1" ht="31.8" thickBot="1">
      <c r="A26" s="80"/>
      <c r="B26" s="82" t="s">
        <v>160</v>
      </c>
      <c r="C26" s="81">
        <f>Schedule!D93</f>
        <v>43094</v>
      </c>
      <c r="D26" s="95"/>
    </row>
    <row r="27" spans="1:4" s="24" customFormat="1" ht="18" thickBot="1">
      <c r="A27" s="34"/>
      <c r="B27" s="104" t="s">
        <v>66</v>
      </c>
      <c r="C27" s="23"/>
      <c r="D27" s="94"/>
    </row>
    <row r="28" spans="1:4" s="25" customFormat="1" ht="31.8" thickBot="1">
      <c r="A28" s="80" t="s">
        <v>8</v>
      </c>
      <c r="B28" s="82" t="s">
        <v>161</v>
      </c>
      <c r="C28" s="81">
        <f>Schedule!D95</f>
        <v>42782</v>
      </c>
      <c r="D28" s="95"/>
    </row>
    <row r="29" spans="1:4" s="25" customFormat="1" ht="31.8" thickBot="1">
      <c r="A29" s="80"/>
      <c r="B29" s="82" t="s">
        <v>301</v>
      </c>
      <c r="C29" s="81">
        <f>Schedule!D96</f>
        <v>42827</v>
      </c>
      <c r="D29" s="95"/>
    </row>
    <row r="30" spans="1:4" s="25" customFormat="1" ht="16.2" thickBot="1">
      <c r="A30" s="80"/>
      <c r="B30" s="82" t="s">
        <v>162</v>
      </c>
      <c r="C30" s="81">
        <f>Schedule!D97</f>
        <v>42835</v>
      </c>
      <c r="D30" s="95"/>
    </row>
    <row r="31" spans="1:4" s="25" customFormat="1" ht="16.2" thickBot="1">
      <c r="A31" s="80" t="s">
        <v>10</v>
      </c>
      <c r="B31" s="82" t="s">
        <v>163</v>
      </c>
      <c r="C31" s="81">
        <f>Schedule!D98</f>
        <v>42842</v>
      </c>
      <c r="D31" s="95"/>
    </row>
    <row r="32" spans="1:4" s="25" customFormat="1" ht="16.2" thickBot="1">
      <c r="A32" s="80"/>
      <c r="B32" s="82" t="s">
        <v>164</v>
      </c>
      <c r="C32" s="81">
        <f>Schedule!D99</f>
        <v>43089</v>
      </c>
      <c r="D32" s="95"/>
    </row>
    <row r="33" spans="1:4" s="24" customFormat="1" ht="18" thickBot="1">
      <c r="A33" s="34"/>
      <c r="B33" s="104" t="s">
        <v>34</v>
      </c>
      <c r="C33" s="21"/>
      <c r="D33" s="96"/>
    </row>
    <row r="34" spans="1:4" ht="172.2" thickBot="1">
      <c r="A34" s="42" t="s">
        <v>8</v>
      </c>
      <c r="B34" s="43" t="s">
        <v>108</v>
      </c>
      <c r="C34" s="8">
        <f>Schedule!D109</f>
        <v>42750</v>
      </c>
      <c r="D34" s="92"/>
    </row>
    <row r="35" spans="1:4" ht="31.2" thickBot="1">
      <c r="A35" s="44"/>
      <c r="B35" s="45" t="s">
        <v>94</v>
      </c>
      <c r="C35" s="9">
        <f>Schedule!D112</f>
        <v>42814</v>
      </c>
      <c r="D35" s="97"/>
    </row>
    <row r="36" spans="1:4" s="24" customFormat="1" ht="52.8" thickBot="1">
      <c r="A36" s="34"/>
      <c r="B36" s="104" t="s">
        <v>210</v>
      </c>
      <c r="C36" s="22">
        <f>Schedule!D123</f>
        <v>42753</v>
      </c>
      <c r="D36" s="96"/>
    </row>
    <row r="37" spans="1:4" ht="31.8" thickBot="1">
      <c r="A37" s="38" t="s">
        <v>88</v>
      </c>
      <c r="B37" s="46" t="s">
        <v>89</v>
      </c>
      <c r="C37" s="11"/>
      <c r="D37" s="98"/>
    </row>
    <row r="38" spans="1:4" ht="16.2" thickBot="1">
      <c r="A38" s="293" t="s">
        <v>8</v>
      </c>
      <c r="B38" s="47" t="s">
        <v>39</v>
      </c>
      <c r="C38" s="12"/>
      <c r="D38" s="91"/>
    </row>
    <row r="39" spans="1:4" ht="16.2" thickBot="1">
      <c r="A39" s="294"/>
      <c r="B39" s="48" t="s">
        <v>70</v>
      </c>
      <c r="C39" s="13"/>
      <c r="D39" s="99"/>
    </row>
    <row r="40" spans="1:4" ht="16.2" thickBot="1">
      <c r="A40" s="294"/>
      <c r="B40" s="48" t="s">
        <v>71</v>
      </c>
      <c r="C40" s="13"/>
      <c r="D40" s="99"/>
    </row>
    <row r="41" spans="1:4" ht="16.2" thickBot="1">
      <c r="A41" s="294"/>
      <c r="B41" s="48" t="s">
        <v>72</v>
      </c>
      <c r="C41" s="13"/>
      <c r="D41" s="99"/>
    </row>
    <row r="42" spans="1:4" ht="16.2" thickBot="1">
      <c r="A42" s="294"/>
      <c r="B42" s="48" t="s">
        <v>73</v>
      </c>
      <c r="C42" s="13"/>
      <c r="D42" s="99"/>
    </row>
    <row r="43" spans="1:4" ht="31.8" thickBot="1">
      <c r="A43" s="295"/>
      <c r="B43" s="49" t="s">
        <v>74</v>
      </c>
      <c r="C43" s="14"/>
      <c r="D43" s="99"/>
    </row>
    <row r="44" spans="1:4" s="24" customFormat="1" ht="52.8" thickBot="1">
      <c r="A44" s="50"/>
      <c r="B44" s="104" t="s">
        <v>211</v>
      </c>
      <c r="C44" s="21"/>
      <c r="D44" s="96"/>
    </row>
    <row r="45" spans="1:4" ht="31.8" thickBot="1">
      <c r="A45" s="36"/>
      <c r="B45" s="37" t="s">
        <v>98</v>
      </c>
      <c r="C45" s="5">
        <f>Schedule!D130</f>
        <v>42690</v>
      </c>
      <c r="D45" s="92"/>
    </row>
    <row r="46" spans="1:4" ht="47.4" thickBot="1">
      <c r="A46" s="36" t="s">
        <v>194</v>
      </c>
      <c r="B46" s="37" t="s">
        <v>99</v>
      </c>
      <c r="C46" s="5">
        <f>Schedule!D137</f>
        <v>42720</v>
      </c>
      <c r="D46" s="92"/>
    </row>
    <row r="47" spans="1:4" ht="47.4" thickBot="1">
      <c r="A47" s="38" t="s">
        <v>302</v>
      </c>
      <c r="B47" s="39" t="s">
        <v>100</v>
      </c>
      <c r="C47" s="6">
        <f>Schedule!D143</f>
        <v>42750</v>
      </c>
      <c r="D47" s="91"/>
    </row>
    <row r="48" spans="1:4" ht="47.4" thickBot="1">
      <c r="A48" s="69" t="s">
        <v>8</v>
      </c>
      <c r="B48" s="71" t="s">
        <v>151</v>
      </c>
      <c r="C48" s="70">
        <f>Schedule!D146</f>
        <v>42789</v>
      </c>
      <c r="D48" s="91"/>
    </row>
    <row r="49" spans="1:4" ht="47.4" thickBot="1">
      <c r="A49" s="38" t="s">
        <v>10</v>
      </c>
      <c r="B49" s="39" t="s">
        <v>109</v>
      </c>
      <c r="C49" s="6">
        <f>Schedule!D182</f>
        <v>42859</v>
      </c>
      <c r="D49" s="91"/>
    </row>
    <row r="50" spans="1:4" ht="47.4" thickBot="1">
      <c r="A50" s="36"/>
      <c r="B50" s="37" t="s">
        <v>95</v>
      </c>
      <c r="C50" s="5">
        <f>Schedule!D144</f>
        <v>42796</v>
      </c>
      <c r="D50" s="92"/>
    </row>
    <row r="51" spans="1:4" ht="63" thickBot="1">
      <c r="A51" s="36" t="s">
        <v>10</v>
      </c>
      <c r="B51" s="37" t="s">
        <v>96</v>
      </c>
      <c r="C51" s="5">
        <f>Schedule!D183</f>
        <v>42870</v>
      </c>
      <c r="D51" s="92"/>
    </row>
    <row r="52" spans="1:4" ht="31.8" thickBot="1">
      <c r="A52" s="36"/>
      <c r="B52" s="37" t="s">
        <v>97</v>
      </c>
      <c r="C52" s="5">
        <f>Schedule!D148</f>
        <v>42810</v>
      </c>
      <c r="D52" s="92"/>
    </row>
    <row r="53" spans="1:4" s="24" customFormat="1" ht="87.6" thickBot="1">
      <c r="A53" s="50"/>
      <c r="B53" s="104" t="s">
        <v>212</v>
      </c>
      <c r="C53" s="22">
        <f>Schedule!D151</f>
        <v>42780</v>
      </c>
      <c r="D53" s="96"/>
    </row>
    <row r="54" spans="1:4" ht="16.2" thickBot="1">
      <c r="A54" s="36" t="s">
        <v>8</v>
      </c>
      <c r="B54" s="51" t="s">
        <v>107</v>
      </c>
      <c r="C54" s="15"/>
      <c r="D54" s="100"/>
    </row>
    <row r="55" spans="1:4" ht="47.4" thickBot="1">
      <c r="A55" s="38"/>
      <c r="B55" s="39" t="s">
        <v>90</v>
      </c>
      <c r="C55" s="6"/>
      <c r="D55" s="91"/>
    </row>
    <row r="56" spans="1:4" ht="31.8" thickBot="1">
      <c r="A56" s="38"/>
      <c r="B56" s="39" t="s">
        <v>303</v>
      </c>
      <c r="C56" s="6"/>
      <c r="D56" s="91"/>
    </row>
    <row r="57" spans="1:4" s="24" customFormat="1" ht="18" thickBot="1">
      <c r="A57" s="34"/>
      <c r="B57" s="104" t="s">
        <v>47</v>
      </c>
      <c r="C57" s="21"/>
      <c r="D57" s="96"/>
    </row>
    <row r="58" spans="1:4" ht="47.4" thickBot="1">
      <c r="A58" s="38" t="s">
        <v>8</v>
      </c>
      <c r="B58" s="39" t="s">
        <v>286</v>
      </c>
      <c r="C58" s="6">
        <f>Schedule!D160</f>
        <v>42837</v>
      </c>
      <c r="D58" s="91"/>
    </row>
    <row r="59" spans="1:4" ht="47.4" thickBot="1">
      <c r="A59" s="38" t="s">
        <v>8</v>
      </c>
      <c r="B59" s="39" t="s">
        <v>197</v>
      </c>
      <c r="C59" s="6">
        <f>Schedule!D164</f>
        <v>42844</v>
      </c>
      <c r="D59" s="91"/>
    </row>
    <row r="60" spans="1:4" ht="63" thickBot="1">
      <c r="A60" s="84" t="s">
        <v>8</v>
      </c>
      <c r="B60" s="39" t="s">
        <v>306</v>
      </c>
      <c r="C60" s="6">
        <f>Schedule!D166</f>
        <v>42849</v>
      </c>
      <c r="D60" s="91"/>
    </row>
    <row r="61" spans="1:4" s="24" customFormat="1" ht="70.2" thickBot="1">
      <c r="A61" s="34"/>
      <c r="B61" s="104" t="s">
        <v>213</v>
      </c>
      <c r="C61" s="21"/>
      <c r="D61" s="96"/>
    </row>
    <row r="62" spans="1:4" ht="125.4" thickBot="1">
      <c r="A62" s="38" t="s">
        <v>10</v>
      </c>
      <c r="B62" s="52" t="s">
        <v>174</v>
      </c>
      <c r="C62" s="6">
        <f>Schedule!D171</f>
        <v>42856</v>
      </c>
      <c r="D62" s="91"/>
    </row>
    <row r="63" spans="1:4" s="24" customFormat="1" ht="18" thickBot="1">
      <c r="A63" s="34"/>
      <c r="B63" s="104" t="s">
        <v>50</v>
      </c>
      <c r="C63" s="21"/>
      <c r="D63" s="96"/>
    </row>
    <row r="64" spans="1:4" ht="16.2" thickBot="1">
      <c r="A64" s="36" t="s">
        <v>64</v>
      </c>
      <c r="B64" s="51" t="s">
        <v>103</v>
      </c>
      <c r="C64" s="10">
        <f>Schedule!D180</f>
        <v>42844</v>
      </c>
      <c r="D64" s="101"/>
    </row>
    <row r="65" spans="1:4" ht="47.4" thickBot="1">
      <c r="A65" s="36" t="s">
        <v>10</v>
      </c>
      <c r="B65" s="51" t="s">
        <v>186</v>
      </c>
      <c r="C65" s="10">
        <f>Schedule!D180</f>
        <v>42844</v>
      </c>
      <c r="D65" s="101"/>
    </row>
    <row r="66" spans="1:4" ht="47.4" thickBot="1">
      <c r="A66" s="38" t="s">
        <v>10</v>
      </c>
      <c r="B66" s="39" t="s">
        <v>106</v>
      </c>
      <c r="C66" s="6">
        <f>Schedule!D182</f>
        <v>42859</v>
      </c>
      <c r="D66" s="91"/>
    </row>
    <row r="67" spans="1:4" ht="47.4" thickBot="1">
      <c r="A67" s="69" t="s">
        <v>8</v>
      </c>
      <c r="B67" s="71" t="s">
        <v>152</v>
      </c>
      <c r="C67" s="70">
        <f>Schedule!D181</f>
        <v>42863</v>
      </c>
      <c r="D67" s="91"/>
    </row>
    <row r="68" spans="1:4" ht="63" thickBot="1">
      <c r="A68" s="38" t="s">
        <v>10</v>
      </c>
      <c r="B68" s="39" t="s">
        <v>102</v>
      </c>
      <c r="C68" s="6">
        <f>Schedule!D183</f>
        <v>42870</v>
      </c>
      <c r="D68" s="91"/>
    </row>
    <row r="69" spans="1:4" s="24" customFormat="1" ht="35.4" thickBot="1">
      <c r="A69" s="34"/>
      <c r="B69" s="104" t="s">
        <v>51</v>
      </c>
      <c r="C69" s="21"/>
      <c r="D69" s="96"/>
    </row>
    <row r="70" spans="1:4" ht="16.2" thickBot="1">
      <c r="A70" s="36" t="s">
        <v>8</v>
      </c>
      <c r="B70" s="37" t="s">
        <v>124</v>
      </c>
      <c r="C70" s="5">
        <f>Schedule!D190</f>
        <v>42904</v>
      </c>
      <c r="D70" s="92"/>
    </row>
    <row r="71" spans="1:4" s="27" customFormat="1" ht="16.2" thickBot="1">
      <c r="A71" s="53"/>
      <c r="B71" s="54" t="s">
        <v>111</v>
      </c>
      <c r="C71" s="26">
        <f>Schedule!D193</f>
        <v>42907</v>
      </c>
      <c r="D71" s="102"/>
    </row>
    <row r="72" spans="1:4" s="24" customFormat="1" ht="18" thickBot="1">
      <c r="A72" s="34"/>
      <c r="B72" s="104" t="s">
        <v>54</v>
      </c>
      <c r="C72" s="21"/>
      <c r="D72" s="96"/>
    </row>
    <row r="73" spans="1:4" ht="47.4" thickBot="1">
      <c r="A73" s="36" t="s">
        <v>8</v>
      </c>
      <c r="B73" s="37" t="s">
        <v>181</v>
      </c>
      <c r="C73" s="5">
        <f>Schedule!D199</f>
        <v>43021</v>
      </c>
      <c r="D73" s="92"/>
    </row>
    <row r="74" spans="1:4" ht="31.8" thickBot="1">
      <c r="A74" s="38" t="s">
        <v>8</v>
      </c>
      <c r="B74" s="39" t="s">
        <v>304</v>
      </c>
      <c r="C74" s="6">
        <f>Schedule!D200</f>
        <v>43028</v>
      </c>
      <c r="D74" s="91"/>
    </row>
    <row r="75" spans="1:4" ht="16.2" thickBot="1">
      <c r="A75" s="84" t="s">
        <v>8</v>
      </c>
      <c r="B75" s="39" t="s">
        <v>177</v>
      </c>
      <c r="C75" s="6">
        <f>Schedule!D202</f>
        <v>43035</v>
      </c>
      <c r="D75" s="91"/>
    </row>
    <row r="76" spans="1:4" ht="31.8" thickBot="1">
      <c r="A76" s="36" t="s">
        <v>0</v>
      </c>
      <c r="B76" s="37" t="s">
        <v>305</v>
      </c>
      <c r="C76" s="5"/>
      <c r="D76" s="92"/>
    </row>
    <row r="77" spans="1:4" ht="47.4" thickBot="1">
      <c r="A77" s="36" t="s">
        <v>8</v>
      </c>
      <c r="B77" s="73" t="s">
        <v>180</v>
      </c>
      <c r="C77" s="72">
        <f>Schedule!D206</f>
        <v>43042</v>
      </c>
      <c r="D77" s="92"/>
    </row>
    <row r="78" spans="1:4" ht="31.8" thickBot="1">
      <c r="A78" s="38" t="s">
        <v>84</v>
      </c>
      <c r="B78" s="39" t="s">
        <v>179</v>
      </c>
      <c r="C78" s="6">
        <f>Schedule!D207</f>
        <v>43049</v>
      </c>
      <c r="D78" s="91"/>
    </row>
    <row r="79" spans="1:4" ht="16.2" thickBot="1">
      <c r="A79" s="36" t="s">
        <v>8</v>
      </c>
      <c r="B79" s="37" t="s">
        <v>125</v>
      </c>
      <c r="C79" s="5">
        <f>Schedule!D210</f>
        <v>43084</v>
      </c>
      <c r="D79" s="92"/>
    </row>
    <row r="80" spans="1:4" thickBot="1"/>
    <row r="81" hidden="1" thickBot="1"/>
    <row r="82" hidden="1" thickBot="1"/>
    <row r="83" hidden="1" thickBot="1"/>
    <row r="84" hidden="1" thickBot="1"/>
    <row r="85" hidden="1" thickBot="1"/>
    <row r="86" hidden="1" thickBot="1"/>
    <row r="87" hidden="1" thickBot="1"/>
    <row r="88" hidden="1" thickBot="1"/>
    <row r="89" hidden="1" thickBot="1"/>
    <row r="90" hidden="1" thickBot="1"/>
    <row r="91" hidden="1" thickBot="1"/>
    <row r="92" hidden="1" thickBot="1"/>
    <row r="93" hidden="1" thickBot="1"/>
    <row r="94" ht="14.4" hidden="1"/>
    <row r="95" ht="14.4" hidden="1"/>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dimension ref="A1:Q43"/>
  <sheetViews>
    <sheetView topLeftCell="A25" zoomScale="90" zoomScaleNormal="90" workbookViewId="0">
      <selection activeCell="E35" sqref="E35"/>
    </sheetView>
  </sheetViews>
  <sheetFormatPr defaultRowHeight="14.4"/>
  <cols>
    <col min="2" max="2" width="21.6640625" style="60" customWidth="1"/>
    <col min="3" max="3" width="33" customWidth="1"/>
    <col min="4" max="5" width="12.33203125" customWidth="1"/>
    <col min="6" max="6" width="38.109375" customWidth="1"/>
  </cols>
  <sheetData>
    <row r="1" spans="1:17">
      <c r="A1" s="55" t="s">
        <v>132</v>
      </c>
      <c r="B1" s="68" t="s">
        <v>133</v>
      </c>
      <c r="C1" s="55" t="s">
        <v>134</v>
      </c>
      <c r="D1" s="55" t="s">
        <v>135</v>
      </c>
      <c r="E1" s="55" t="s">
        <v>147</v>
      </c>
      <c r="F1" s="55" t="s">
        <v>136</v>
      </c>
      <c r="G1" t="s">
        <v>148</v>
      </c>
      <c r="H1" s="55" t="s">
        <v>137</v>
      </c>
      <c r="I1" s="55" t="s">
        <v>138</v>
      </c>
      <c r="J1" s="55" t="s">
        <v>139</v>
      </c>
      <c r="K1" s="55" t="s">
        <v>140</v>
      </c>
      <c r="L1" s="55" t="s">
        <v>141</v>
      </c>
      <c r="M1" s="55" t="s">
        <v>142</v>
      </c>
      <c r="N1" s="55" t="s">
        <v>143</v>
      </c>
      <c r="O1" s="55" t="s">
        <v>144</v>
      </c>
      <c r="P1" s="55" t="s">
        <v>145</v>
      </c>
      <c r="Q1" s="55" t="s">
        <v>146</v>
      </c>
    </row>
    <row r="2" spans="1:17" ht="34.799999999999997">
      <c r="B2" s="60" t="str">
        <f>Schedule!A2</f>
        <v>Air Toxics 2016 Permanent</v>
      </c>
      <c r="C2" s="56"/>
      <c r="D2" s="58">
        <f>Schedule!D130</f>
        <v>42690</v>
      </c>
      <c r="E2" s="58">
        <f>Schedule!D130</f>
        <v>42690</v>
      </c>
      <c r="F2" s="56" t="s">
        <v>127</v>
      </c>
      <c r="G2" t="b">
        <v>1</v>
      </c>
    </row>
    <row r="3" spans="1:17" ht="31.2">
      <c r="B3" s="60" t="str">
        <f>Schedule!A2</f>
        <v>Air Toxics 2016 Permanent</v>
      </c>
      <c r="C3" s="57"/>
      <c r="D3" s="59">
        <f>Schedule!D137</f>
        <v>42720</v>
      </c>
      <c r="E3" s="59">
        <f>Schedule!D137</f>
        <v>42720</v>
      </c>
      <c r="F3" s="57" t="s">
        <v>121</v>
      </c>
      <c r="G3" t="b">
        <v>1</v>
      </c>
    </row>
    <row r="4" spans="1:17" ht="46.8">
      <c r="B4" s="60" t="str">
        <f>Schedule!A2</f>
        <v>Air Toxics 2016 Permanent</v>
      </c>
      <c r="C4" s="56"/>
      <c r="D4" s="58">
        <f>Schedule!D143</f>
        <v>42750</v>
      </c>
      <c r="E4" s="58">
        <f>Schedule!D143</f>
        <v>42750</v>
      </c>
      <c r="F4" s="56" t="s">
        <v>100</v>
      </c>
      <c r="G4" t="b">
        <v>1</v>
      </c>
    </row>
    <row r="5" spans="1:17" ht="187.2">
      <c r="B5" s="60" t="str">
        <f>Schedule!A2</f>
        <v>Air Toxics 2016 Permanent</v>
      </c>
      <c r="C5" s="61"/>
      <c r="D5" s="62">
        <f>Schedule!D109</f>
        <v>42750</v>
      </c>
      <c r="E5" s="62">
        <f>Schedule!D109</f>
        <v>42750</v>
      </c>
      <c r="F5" s="61" t="s">
        <v>130</v>
      </c>
      <c r="G5" t="b">
        <v>1</v>
      </c>
    </row>
    <row r="6" spans="1:17" ht="64.2">
      <c r="B6" s="60" t="str">
        <f>Schedule!A2</f>
        <v>Air Toxics 2016 Permanent</v>
      </c>
      <c r="C6" s="56"/>
      <c r="D6" s="58">
        <f>Schedule!D123</f>
        <v>42753</v>
      </c>
      <c r="E6" s="58">
        <f>Schedule!D123</f>
        <v>42753</v>
      </c>
      <c r="F6" s="56" t="s">
        <v>129</v>
      </c>
      <c r="G6" t="b">
        <v>1</v>
      </c>
    </row>
    <row r="7" spans="1:17" ht="31.2">
      <c r="B7" s="60" t="str">
        <f>Schedule!A2</f>
        <v>Air Toxics 2016 Permanent</v>
      </c>
      <c r="C7" s="57"/>
      <c r="D7" s="59">
        <f>Schedule!D92</f>
        <v>42827</v>
      </c>
      <c r="E7" s="59">
        <f>Schedule!D92</f>
        <v>42827</v>
      </c>
      <c r="F7" s="57" t="s">
        <v>77</v>
      </c>
      <c r="G7" t="b">
        <v>1</v>
      </c>
    </row>
    <row r="8" spans="1:17" ht="48.6">
      <c r="B8" s="60" t="str">
        <f>Schedule!A2</f>
        <v>Air Toxics 2016 Permanent</v>
      </c>
      <c r="C8" s="63"/>
      <c r="D8" s="58">
        <f>Schedule!D151</f>
        <v>42780</v>
      </c>
      <c r="E8" s="58">
        <f>Schedule!D151</f>
        <v>42780</v>
      </c>
      <c r="F8" s="63" t="s">
        <v>126</v>
      </c>
      <c r="G8" t="b">
        <v>1</v>
      </c>
    </row>
    <row r="9" spans="1:17" ht="31.2">
      <c r="B9" s="60" t="str">
        <f>Schedule!A2</f>
        <v>Air Toxics 2016 Permanent</v>
      </c>
      <c r="C9" s="56"/>
      <c r="D9" s="58" t="e">
        <f>Schedule!#REF!</f>
        <v>#REF!</v>
      </c>
      <c r="E9" s="58" t="e">
        <f>Schedule!#REF!</f>
        <v>#REF!</v>
      </c>
      <c r="F9" s="56" t="s">
        <v>109</v>
      </c>
      <c r="G9" t="b">
        <v>1</v>
      </c>
    </row>
    <row r="10" spans="1:17" ht="46.8">
      <c r="B10" s="60" t="str">
        <f>Schedule!A2</f>
        <v>Air Toxics 2016 Permanent</v>
      </c>
      <c r="C10" s="57"/>
      <c r="D10" s="59">
        <f>Schedule!D144</f>
        <v>42796</v>
      </c>
      <c r="E10" s="59">
        <f>Schedule!D144</f>
        <v>42796</v>
      </c>
      <c r="F10" s="57" t="s">
        <v>95</v>
      </c>
      <c r="G10" t="b">
        <v>1</v>
      </c>
    </row>
    <row r="11" spans="1:17" ht="62.4">
      <c r="B11" s="60" t="str">
        <f>Schedule!A2</f>
        <v>Air Toxics 2016 Permanent</v>
      </c>
      <c r="C11" s="56"/>
      <c r="D11" s="58" t="e">
        <f>Schedule!#REF!</f>
        <v>#REF!</v>
      </c>
      <c r="E11" s="58" t="e">
        <f>Schedule!#REF!</f>
        <v>#REF!</v>
      </c>
      <c r="F11" s="56" t="s">
        <v>96</v>
      </c>
      <c r="G11" t="b">
        <v>1</v>
      </c>
    </row>
    <row r="12" spans="1:17" ht="31.2">
      <c r="B12" s="60" t="s">
        <v>150</v>
      </c>
      <c r="C12" s="56"/>
      <c r="D12" s="58" t="e">
        <f>Schedule!#REF!</f>
        <v>#REF!</v>
      </c>
      <c r="E12" s="58" t="e">
        <f>Schedule!#REF!</f>
        <v>#REF!</v>
      </c>
      <c r="F12" s="74" t="s">
        <v>153</v>
      </c>
      <c r="G12" t="b">
        <v>1</v>
      </c>
    </row>
    <row r="13" spans="1:17" ht="31.2">
      <c r="B13" s="60" t="str">
        <f>Schedule!A2</f>
        <v>Air Toxics 2016 Permanent</v>
      </c>
      <c r="C13" s="57"/>
      <c r="D13" s="59">
        <f>Schedule!D148</f>
        <v>42810</v>
      </c>
      <c r="E13" s="59">
        <f>Schedule!D148</f>
        <v>42810</v>
      </c>
      <c r="F13" s="57" t="s">
        <v>97</v>
      </c>
      <c r="G13" t="b">
        <v>1</v>
      </c>
    </row>
    <row r="14" spans="1:17" ht="15.6">
      <c r="B14" s="60" t="str">
        <f>Schedule!A2</f>
        <v>Air Toxics 2016 Permanent</v>
      </c>
      <c r="C14" s="56"/>
      <c r="D14" s="59">
        <f>Schedule!D95</f>
        <v>42782</v>
      </c>
      <c r="E14" s="59">
        <f>Schedule!D95</f>
        <v>42782</v>
      </c>
      <c r="F14" s="56" t="s">
        <v>128</v>
      </c>
      <c r="G14" t="b">
        <v>1</v>
      </c>
    </row>
    <row r="15" spans="1:17" ht="31.2">
      <c r="B15" s="60" t="str">
        <f>Schedule!A2</f>
        <v>Air Toxics 2016 Permanent</v>
      </c>
      <c r="C15" s="56"/>
      <c r="D15" s="58">
        <f>Schedule!D112</f>
        <v>42814</v>
      </c>
      <c r="E15" s="58">
        <f>Schedule!D112</f>
        <v>42814</v>
      </c>
      <c r="F15" s="56" t="s">
        <v>122</v>
      </c>
      <c r="G15" t="b">
        <v>1</v>
      </c>
    </row>
    <row r="16" spans="1:17" ht="31.2">
      <c r="B16" s="60" t="str">
        <f>Schedule!A2</f>
        <v>Air Toxics 2016 Permanent</v>
      </c>
      <c r="C16" s="57"/>
      <c r="D16" s="58">
        <f>Schedule!D96</f>
        <v>42827</v>
      </c>
      <c r="E16" s="58">
        <f>Schedule!D96</f>
        <v>42827</v>
      </c>
      <c r="F16" s="57" t="s">
        <v>44</v>
      </c>
      <c r="G16" t="b">
        <v>1</v>
      </c>
    </row>
    <row r="17" spans="2:7" ht="31.2">
      <c r="B17" s="60" t="str">
        <f>Schedule!A2</f>
        <v>Air Toxics 2016 Permanent</v>
      </c>
      <c r="C17" s="56"/>
      <c r="D17" s="58" t="e">
        <f>Schedule!#REF!</f>
        <v>#REF!</v>
      </c>
      <c r="E17" s="58" t="e">
        <f>Schedule!#REF!</f>
        <v>#REF!</v>
      </c>
      <c r="F17" s="56" t="s">
        <v>101</v>
      </c>
      <c r="G17" t="b">
        <v>1</v>
      </c>
    </row>
    <row r="18" spans="2:7" ht="15.6">
      <c r="B18" s="60" t="s">
        <v>150</v>
      </c>
      <c r="C18" s="56"/>
      <c r="D18" s="58"/>
      <c r="E18" s="58"/>
      <c r="F18" s="56"/>
    </row>
    <row r="19" spans="2:7" ht="46.8">
      <c r="B19" s="60" t="str">
        <f>Schedule!A2</f>
        <v>Air Toxics 2016 Permanent</v>
      </c>
      <c r="C19" s="56"/>
      <c r="D19" s="58">
        <f>Schedule!D98</f>
        <v>42842</v>
      </c>
      <c r="E19" s="58">
        <f>Schedule!D98</f>
        <v>42842</v>
      </c>
      <c r="F19" s="56" t="s">
        <v>123</v>
      </c>
      <c r="G19" t="b">
        <v>1</v>
      </c>
    </row>
    <row r="20" spans="2:7" ht="15.6">
      <c r="B20" s="60" t="str">
        <f>Schedule!A2</f>
        <v>Air Toxics 2016 Permanent</v>
      </c>
      <c r="C20" s="57"/>
      <c r="D20" s="59">
        <f>Schedule!D180</f>
        <v>42844</v>
      </c>
      <c r="E20" s="59">
        <f>Schedule!D180</f>
        <v>42844</v>
      </c>
      <c r="F20" s="57" t="s">
        <v>103</v>
      </c>
      <c r="G20" t="b">
        <v>1</v>
      </c>
    </row>
    <row r="21" spans="2:7" ht="31.2">
      <c r="B21" s="60" t="str">
        <f>Schedule!A2</f>
        <v>Air Toxics 2016 Permanent</v>
      </c>
      <c r="C21" s="56"/>
      <c r="D21" s="58">
        <f>Schedule!D180</f>
        <v>42844</v>
      </c>
      <c r="E21" s="58">
        <f>Schedule!D180</f>
        <v>42844</v>
      </c>
      <c r="F21" s="56" t="s">
        <v>110</v>
      </c>
      <c r="G21" t="b">
        <v>1</v>
      </c>
    </row>
    <row r="22" spans="2:7" ht="46.8">
      <c r="B22" s="60" t="str">
        <f>Schedule!A2</f>
        <v>Air Toxics 2016 Permanent</v>
      </c>
      <c r="C22" s="57"/>
      <c r="D22" s="59" t="e">
        <f>Schedule!#REF!</f>
        <v>#REF!</v>
      </c>
      <c r="E22" s="59" t="e">
        <f>Schedule!#REF!</f>
        <v>#REF!</v>
      </c>
      <c r="F22" s="57" t="s">
        <v>106</v>
      </c>
      <c r="G22" t="b">
        <v>1</v>
      </c>
    </row>
    <row r="23" spans="2:7" ht="126.6">
      <c r="B23" s="60" t="str">
        <f>Schedule!A2</f>
        <v>Air Toxics 2016 Permanent</v>
      </c>
      <c r="C23" s="64"/>
      <c r="D23" s="58">
        <f>Schedule!D171</f>
        <v>42856</v>
      </c>
      <c r="E23" s="58">
        <f>Schedule!D171</f>
        <v>42856</v>
      </c>
      <c r="F23" s="64" t="s">
        <v>131</v>
      </c>
      <c r="G23" t="b">
        <v>1</v>
      </c>
    </row>
    <row r="24" spans="2:7" ht="46.8">
      <c r="C24" s="64"/>
      <c r="D24" s="58">
        <f>Schedule!D181</f>
        <v>42863</v>
      </c>
      <c r="E24" s="58">
        <f>Schedule!D181</f>
        <v>42863</v>
      </c>
      <c r="F24" s="75" t="s">
        <v>152</v>
      </c>
    </row>
    <row r="25" spans="2:7" ht="62.4">
      <c r="B25" s="60" t="str">
        <f>Schedule!A2</f>
        <v>Air Toxics 2016 Permanent</v>
      </c>
      <c r="C25" s="57"/>
      <c r="D25" s="59">
        <f>Schedule!D183</f>
        <v>42870</v>
      </c>
      <c r="E25" s="59">
        <f>Schedule!D183</f>
        <v>42870</v>
      </c>
      <c r="F25" s="57" t="s">
        <v>102</v>
      </c>
      <c r="G25" t="b">
        <v>1</v>
      </c>
    </row>
    <row r="26" spans="2:7" ht="15.6">
      <c r="B26" s="60" t="str">
        <f>Schedule!A2</f>
        <v>Air Toxics 2016 Permanent</v>
      </c>
      <c r="C26" s="57"/>
      <c r="D26" s="59" t="str">
        <f>Schedule!D65</f>
        <v>6/1/2017</v>
      </c>
      <c r="E26" s="59" t="str">
        <f>Schedule!D65</f>
        <v>6/1/2017</v>
      </c>
      <c r="F26" s="57" t="s">
        <v>149</v>
      </c>
    </row>
    <row r="27" spans="2:7" ht="15.6">
      <c r="B27" s="60" t="str">
        <f>Schedule!A2</f>
        <v>Air Toxics 2016 Permanent</v>
      </c>
      <c r="C27" s="56"/>
      <c r="D27" s="58">
        <f>Schedule!D190</f>
        <v>42904</v>
      </c>
      <c r="E27" s="58">
        <f>Schedule!D190</f>
        <v>42904</v>
      </c>
      <c r="F27" s="56" t="s">
        <v>124</v>
      </c>
      <c r="G27" t="b">
        <v>1</v>
      </c>
    </row>
    <row r="28" spans="2:7" ht="15.6">
      <c r="B28" s="60" t="str">
        <f>Schedule!A2</f>
        <v>Air Toxics 2016 Permanent</v>
      </c>
      <c r="C28" s="61"/>
      <c r="D28" s="59">
        <f>Schedule!D193</f>
        <v>42907</v>
      </c>
      <c r="E28" s="59">
        <f>Schedule!D193</f>
        <v>42907</v>
      </c>
      <c r="F28" s="61" t="s">
        <v>119</v>
      </c>
      <c r="G28" t="b">
        <v>1</v>
      </c>
    </row>
    <row r="29" spans="2:7" ht="31.2">
      <c r="B29" s="60" t="str">
        <f>Schedule!A2</f>
        <v>Air Toxics 2016 Permanent</v>
      </c>
      <c r="C29" s="56"/>
      <c r="D29" s="58">
        <f>Schedule!D199</f>
        <v>43021</v>
      </c>
      <c r="E29" s="58">
        <f>Schedule!D199</f>
        <v>43021</v>
      </c>
      <c r="F29" s="56" t="s">
        <v>183</v>
      </c>
      <c r="G29" t="b">
        <v>1</v>
      </c>
    </row>
    <row r="30" spans="2:7" ht="31.2">
      <c r="B30" s="60" t="str">
        <f>Schedule!A2</f>
        <v>Air Toxics 2016 Permanent</v>
      </c>
      <c r="C30" s="57"/>
      <c r="D30" s="59">
        <f>Schedule!D200</f>
        <v>43028</v>
      </c>
      <c r="E30" s="59">
        <f>Schedule!D200</f>
        <v>43028</v>
      </c>
      <c r="F30" s="57" t="s">
        <v>176</v>
      </c>
      <c r="G30" t="b">
        <v>1</v>
      </c>
    </row>
    <row r="31" spans="2:7" ht="15.6">
      <c r="B31" s="60" t="s">
        <v>150</v>
      </c>
      <c r="C31" s="76"/>
      <c r="D31" s="59">
        <f>Schedule!D202</f>
        <v>43035</v>
      </c>
      <c r="E31" s="59">
        <f>Schedule!D202</f>
        <v>43035</v>
      </c>
      <c r="F31" s="76" t="s">
        <v>177</v>
      </c>
    </row>
    <row r="32" spans="2:7" ht="31.2">
      <c r="C32" s="76"/>
      <c r="D32" s="59">
        <f>Schedule!D204</f>
        <v>43042</v>
      </c>
      <c r="E32" s="59">
        <f>Schedule!D204</f>
        <v>43042</v>
      </c>
      <c r="F32" s="76" t="s">
        <v>178</v>
      </c>
    </row>
    <row r="33" spans="2:7" ht="31.2">
      <c r="C33" s="76"/>
      <c r="D33" s="77">
        <f>Schedule!D206</f>
        <v>43042</v>
      </c>
      <c r="E33" s="77">
        <f>Schedule!D206</f>
        <v>43042</v>
      </c>
      <c r="F33" s="78" t="s">
        <v>184</v>
      </c>
    </row>
    <row r="34" spans="2:7" ht="31.2">
      <c r="B34" s="60" t="str">
        <f>Schedule!A2</f>
        <v>Air Toxics 2016 Permanent</v>
      </c>
      <c r="C34" s="65"/>
      <c r="D34" s="66">
        <f>Schedule!D207</f>
        <v>43049</v>
      </c>
      <c r="E34" s="66">
        <f>Schedule!D207</f>
        <v>43049</v>
      </c>
      <c r="F34" s="65" t="s">
        <v>179</v>
      </c>
      <c r="G34" t="b">
        <v>1</v>
      </c>
    </row>
    <row r="35" spans="2:7" ht="15.6">
      <c r="B35" s="60" t="str">
        <f>Schedule!A2</f>
        <v>Air Toxics 2016 Permanent</v>
      </c>
      <c r="C35" s="56"/>
      <c r="D35" s="67">
        <f>Schedule!D69</f>
        <v>43084</v>
      </c>
      <c r="E35" s="67">
        <f>Schedule!D69</f>
        <v>43084</v>
      </c>
      <c r="F35" s="56" t="s">
        <v>120</v>
      </c>
      <c r="G35" t="b">
        <v>1</v>
      </c>
    </row>
    <row r="36" spans="2:7">
      <c r="B36" s="60" t="s">
        <v>150</v>
      </c>
      <c r="D36" s="83">
        <f>Schedule!D91</f>
        <v>42692</v>
      </c>
      <c r="E36" s="83">
        <f>Schedule!D91</f>
        <v>42692</v>
      </c>
      <c r="F36" t="s">
        <v>158</v>
      </c>
      <c r="G36" t="b">
        <v>1</v>
      </c>
    </row>
    <row r="37" spans="2:7">
      <c r="B37" s="60" t="s">
        <v>150</v>
      </c>
      <c r="D37" s="83">
        <f>Schedule!D92</f>
        <v>42827</v>
      </c>
      <c r="E37" s="83">
        <f>Schedule!D92</f>
        <v>42827</v>
      </c>
      <c r="F37" t="s">
        <v>159</v>
      </c>
      <c r="G37" t="b">
        <v>1</v>
      </c>
    </row>
    <row r="38" spans="2:7">
      <c r="B38" s="60" t="s">
        <v>150</v>
      </c>
      <c r="D38" s="83">
        <f>Schedule!D93</f>
        <v>43094</v>
      </c>
      <c r="F38" t="s">
        <v>165</v>
      </c>
      <c r="G38" t="b">
        <v>1</v>
      </c>
    </row>
    <row r="39" spans="2:7">
      <c r="B39" s="60" t="s">
        <v>150</v>
      </c>
      <c r="D39" s="83">
        <f>Schedule!D95</f>
        <v>42782</v>
      </c>
      <c r="E39" s="83">
        <f>Schedule!D95</f>
        <v>42782</v>
      </c>
      <c r="F39" t="s">
        <v>166</v>
      </c>
      <c r="G39" t="b">
        <v>1</v>
      </c>
    </row>
    <row r="40" spans="2:7">
      <c r="B40" s="60" t="s">
        <v>150</v>
      </c>
      <c r="D40" s="83">
        <f>Schedule!D96</f>
        <v>42827</v>
      </c>
      <c r="E40" s="83">
        <f>Schedule!D96</f>
        <v>42827</v>
      </c>
      <c r="F40" t="s">
        <v>167</v>
      </c>
      <c r="G40" t="b">
        <v>1</v>
      </c>
    </row>
    <row r="41" spans="2:7">
      <c r="B41" s="60" t="s">
        <v>150</v>
      </c>
      <c r="D41" s="83">
        <f>Schedule!D97</f>
        <v>42835</v>
      </c>
      <c r="E41" s="83">
        <f>Schedule!D97</f>
        <v>42835</v>
      </c>
      <c r="F41" t="s">
        <v>162</v>
      </c>
      <c r="G41" t="b">
        <v>1</v>
      </c>
    </row>
    <row r="42" spans="2:7">
      <c r="B42" s="60" t="s">
        <v>150</v>
      </c>
      <c r="D42" s="83">
        <f>Schedule!D98</f>
        <v>42842</v>
      </c>
      <c r="E42" s="83">
        <f>Schedule!D98</f>
        <v>42842</v>
      </c>
      <c r="F42" t="s">
        <v>168</v>
      </c>
      <c r="G42" t="b">
        <v>1</v>
      </c>
    </row>
    <row r="43" spans="2:7">
      <c r="B43" s="60" t="s">
        <v>150</v>
      </c>
      <c r="D43" s="83">
        <f>Schedule!D99</f>
        <v>43089</v>
      </c>
      <c r="E43" s="83">
        <f>Schedule!D99</f>
        <v>43089</v>
      </c>
      <c r="F43" t="s">
        <v>169</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5"/>
  <dimension ref="A1:O44"/>
  <sheetViews>
    <sheetView topLeftCell="A19" zoomScale="90" zoomScaleNormal="90" workbookViewId="0">
      <selection activeCell="F23" sqref="F23"/>
    </sheetView>
  </sheetViews>
  <sheetFormatPr defaultRowHeight="14.4"/>
  <cols>
    <col min="2" max="2" width="33.88671875" customWidth="1"/>
    <col min="4" max="4" width="18.88671875" customWidth="1"/>
    <col min="5" max="5" width="17.5546875" customWidth="1"/>
    <col min="6" max="6" width="31.6640625" customWidth="1"/>
  </cols>
  <sheetData>
    <row r="1" spans="1:15">
      <c r="A1" s="55" t="s">
        <v>132</v>
      </c>
      <c r="B1" s="68" t="s">
        <v>133</v>
      </c>
      <c r="C1" s="55" t="s">
        <v>134</v>
      </c>
      <c r="D1" s="55" t="s">
        <v>135</v>
      </c>
      <c r="E1" s="55" t="s">
        <v>147</v>
      </c>
      <c r="F1" s="55" t="s">
        <v>136</v>
      </c>
      <c r="G1" t="s">
        <v>148</v>
      </c>
      <c r="H1" s="55" t="s">
        <v>137</v>
      </c>
      <c r="I1" s="55" t="s">
        <v>138</v>
      </c>
      <c r="J1" s="55" t="s">
        <v>139</v>
      </c>
      <c r="K1" s="55" t="s">
        <v>140</v>
      </c>
      <c r="L1" s="55" t="s">
        <v>141</v>
      </c>
      <c r="M1" s="55" t="s">
        <v>142</v>
      </c>
      <c r="N1" s="55" t="s">
        <v>145</v>
      </c>
      <c r="O1" s="55" t="s">
        <v>146</v>
      </c>
    </row>
    <row r="2" spans="1:15" ht="31.2">
      <c r="B2" s="56" t="s">
        <v>76</v>
      </c>
      <c r="C2" s="56"/>
      <c r="D2" s="58">
        <f>Schedule!D91</f>
        <v>42692</v>
      </c>
      <c r="E2" s="58">
        <f>Schedule!D91</f>
        <v>42692</v>
      </c>
      <c r="G2" t="b">
        <v>1</v>
      </c>
    </row>
    <row r="3" spans="1:15" ht="50.4">
      <c r="B3" s="56" t="s">
        <v>127</v>
      </c>
      <c r="C3" s="56"/>
      <c r="D3" s="58">
        <f>Schedule!D130</f>
        <v>42690</v>
      </c>
      <c r="E3" s="58">
        <f>Schedule!D130</f>
        <v>42690</v>
      </c>
      <c r="G3" t="b">
        <v>1</v>
      </c>
    </row>
    <row r="4" spans="1:15" ht="46.8">
      <c r="B4" s="57" t="s">
        <v>121</v>
      </c>
      <c r="C4" s="57"/>
      <c r="D4" s="59">
        <f>Schedule!D137</f>
        <v>42720</v>
      </c>
      <c r="E4" s="59">
        <f>Schedule!D137</f>
        <v>42720</v>
      </c>
      <c r="G4" t="b">
        <v>1</v>
      </c>
    </row>
    <row r="5" spans="1:15" ht="46.8">
      <c r="B5" s="56" t="s">
        <v>100</v>
      </c>
      <c r="C5" s="56"/>
      <c r="D5" s="58">
        <f>Schedule!D143</f>
        <v>42750</v>
      </c>
      <c r="E5" s="58">
        <f>Schedule!D143</f>
        <v>42750</v>
      </c>
      <c r="G5" t="b">
        <v>1</v>
      </c>
    </row>
    <row r="6" spans="1:15" ht="187.2">
      <c r="B6" s="61" t="s">
        <v>130</v>
      </c>
      <c r="C6" s="61"/>
      <c r="D6" s="62">
        <f>Schedule!D109</f>
        <v>42750</v>
      </c>
      <c r="E6" s="62">
        <f>Schedule!D109</f>
        <v>42750</v>
      </c>
      <c r="G6" t="b">
        <v>1</v>
      </c>
    </row>
    <row r="7" spans="1:15" ht="64.2">
      <c r="B7" s="56" t="s">
        <v>129</v>
      </c>
      <c r="C7" s="56"/>
      <c r="D7" s="58">
        <f>Schedule!D123</f>
        <v>42753</v>
      </c>
      <c r="E7" s="58">
        <f>Schedule!D123</f>
        <v>42753</v>
      </c>
      <c r="G7" t="b">
        <v>1</v>
      </c>
    </row>
    <row r="8" spans="1:15" ht="31.2">
      <c r="B8" s="57" t="s">
        <v>77</v>
      </c>
      <c r="C8" s="57"/>
      <c r="D8" s="59">
        <f>Schedule!D92</f>
        <v>42827</v>
      </c>
      <c r="E8" s="59">
        <f>Schedule!D92</f>
        <v>42827</v>
      </c>
      <c r="G8" t="b">
        <v>1</v>
      </c>
    </row>
    <row r="9" spans="1:15" ht="48.6">
      <c r="B9" s="63" t="s">
        <v>126</v>
      </c>
      <c r="C9" s="63"/>
      <c r="D9" s="58">
        <f>Schedule!D151</f>
        <v>42780</v>
      </c>
      <c r="E9" s="58">
        <f>Schedule!D151</f>
        <v>42780</v>
      </c>
      <c r="G9" t="b">
        <v>1</v>
      </c>
    </row>
    <row r="10" spans="1:15" ht="46.8">
      <c r="B10" s="79" t="s">
        <v>151</v>
      </c>
      <c r="C10" s="63"/>
      <c r="D10" s="58">
        <f>Schedule!D146</f>
        <v>42789</v>
      </c>
      <c r="E10" s="58">
        <f>Schedule!D146</f>
        <v>42789</v>
      </c>
      <c r="G10" t="b">
        <v>1</v>
      </c>
    </row>
    <row r="11" spans="1:15" ht="46.8">
      <c r="B11" s="56" t="s">
        <v>109</v>
      </c>
      <c r="C11" s="56"/>
      <c r="D11" s="58">
        <f>Schedule!D139</f>
        <v>42780</v>
      </c>
      <c r="E11" s="58">
        <f>Schedule!D139</f>
        <v>42780</v>
      </c>
      <c r="G11" t="b">
        <v>1</v>
      </c>
    </row>
    <row r="12" spans="1:15" ht="46.8">
      <c r="B12" s="57" t="s">
        <v>95</v>
      </c>
      <c r="C12" s="57"/>
      <c r="D12" s="59">
        <f>Schedule!D144</f>
        <v>42796</v>
      </c>
      <c r="E12" s="59">
        <f>Schedule!D144</f>
        <v>42796</v>
      </c>
      <c r="G12" t="b">
        <v>1</v>
      </c>
    </row>
    <row r="13" spans="1:15" ht="31.2">
      <c r="B13" s="57" t="s">
        <v>97</v>
      </c>
      <c r="C13" s="57"/>
      <c r="D13" s="59">
        <f>Schedule!D148</f>
        <v>42810</v>
      </c>
      <c r="E13" s="59">
        <f>Schedule!D148</f>
        <v>42810</v>
      </c>
      <c r="G13" t="b">
        <v>1</v>
      </c>
    </row>
    <row r="14" spans="1:15" ht="15.6">
      <c r="B14" s="56" t="s">
        <v>128</v>
      </c>
      <c r="C14" s="56"/>
      <c r="D14" s="58">
        <f>Schedule!D95</f>
        <v>42782</v>
      </c>
      <c r="E14" s="58">
        <f>Schedule!D95</f>
        <v>42782</v>
      </c>
      <c r="G14" t="b">
        <v>1</v>
      </c>
    </row>
    <row r="15" spans="1:15" ht="31.2">
      <c r="B15" s="56" t="s">
        <v>122</v>
      </c>
      <c r="C15" s="56"/>
      <c r="D15" s="58">
        <f>Schedule!D112</f>
        <v>42814</v>
      </c>
      <c r="E15" s="58">
        <f>Schedule!D112</f>
        <v>42814</v>
      </c>
      <c r="G15" t="b">
        <v>1</v>
      </c>
    </row>
    <row r="16" spans="1:15" ht="46.8">
      <c r="B16" s="57" t="s">
        <v>320</v>
      </c>
      <c r="C16" s="57"/>
      <c r="D16" s="59">
        <f>Schedule!D96</f>
        <v>42827</v>
      </c>
      <c r="E16" s="59">
        <f>Schedule!D96</f>
        <v>42827</v>
      </c>
      <c r="G16" t="b">
        <v>1</v>
      </c>
    </row>
    <row r="17" spans="2:7" ht="46.8">
      <c r="B17" s="56" t="s">
        <v>319</v>
      </c>
      <c r="C17" s="56"/>
      <c r="D17" s="58">
        <f>Schedule!D160</f>
        <v>42837</v>
      </c>
      <c r="E17" s="58">
        <f>Schedule!D160</f>
        <v>42837</v>
      </c>
      <c r="G17" t="b">
        <v>1</v>
      </c>
    </row>
    <row r="18" spans="2:7" ht="46.8">
      <c r="B18" s="56" t="s">
        <v>321</v>
      </c>
      <c r="C18" s="56"/>
      <c r="D18" s="58">
        <f>Schedule!D164</f>
        <v>42844</v>
      </c>
      <c r="E18" s="58">
        <f>Schedule!D164</f>
        <v>42844</v>
      </c>
    </row>
    <row r="19" spans="2:7" ht="62.4">
      <c r="B19" s="56" t="s">
        <v>322</v>
      </c>
      <c r="C19" s="56"/>
      <c r="D19" s="58">
        <f>Schedule!D166</f>
        <v>42849</v>
      </c>
      <c r="E19" s="58">
        <f>Schedule!D166</f>
        <v>42849</v>
      </c>
    </row>
    <row r="20" spans="2:7" ht="46.8">
      <c r="B20" s="56" t="s">
        <v>123</v>
      </c>
      <c r="C20" s="56"/>
      <c r="D20" s="58">
        <f>Schedule!D98</f>
        <v>42842</v>
      </c>
      <c r="E20" s="58">
        <f>Schedule!D98</f>
        <v>42842</v>
      </c>
      <c r="G20" t="b">
        <v>1</v>
      </c>
    </row>
    <row r="21" spans="2:7" ht="15.6">
      <c r="B21" s="57" t="s">
        <v>103</v>
      </c>
      <c r="C21" s="57"/>
      <c r="D21" s="59">
        <f>Schedule!D180</f>
        <v>42844</v>
      </c>
      <c r="E21" s="59">
        <f>Schedule!D180</f>
        <v>42844</v>
      </c>
      <c r="G21" t="b">
        <v>1</v>
      </c>
    </row>
    <row r="22" spans="2:7" ht="31.2">
      <c r="B22" s="56" t="s">
        <v>110</v>
      </c>
      <c r="C22" s="56"/>
      <c r="D22" s="58">
        <f>Schedule!D180</f>
        <v>42844</v>
      </c>
      <c r="E22" s="58">
        <f>Schedule!D180</f>
        <v>42844</v>
      </c>
      <c r="G22" t="b">
        <v>1</v>
      </c>
    </row>
    <row r="23" spans="2:7" ht="46.8">
      <c r="B23" s="57" t="s">
        <v>106</v>
      </c>
      <c r="C23" s="57"/>
      <c r="D23" s="59">
        <f>Schedule!D180</f>
        <v>42844</v>
      </c>
      <c r="E23" s="59">
        <f>Schedule!D180</f>
        <v>42844</v>
      </c>
      <c r="G23" t="b">
        <v>1</v>
      </c>
    </row>
    <row r="24" spans="2:7" ht="157.80000000000001">
      <c r="B24" s="64" t="s">
        <v>131</v>
      </c>
      <c r="C24" s="64"/>
      <c r="D24" s="58">
        <f>Schedule!D171</f>
        <v>42856</v>
      </c>
      <c r="E24" s="58">
        <f>Schedule!D171</f>
        <v>42856</v>
      </c>
      <c r="G24" t="b">
        <v>1</v>
      </c>
    </row>
    <row r="25" spans="2:7" ht="46.8">
      <c r="B25" s="75" t="s">
        <v>152</v>
      </c>
      <c r="C25" s="64"/>
      <c r="D25" s="58">
        <f>Schedule!D181</f>
        <v>42863</v>
      </c>
      <c r="E25" s="58">
        <f>Schedule!D181</f>
        <v>42863</v>
      </c>
      <c r="G25" t="b">
        <v>1</v>
      </c>
    </row>
    <row r="26" spans="2:7" ht="62.4">
      <c r="B26" s="57" t="s">
        <v>102</v>
      </c>
      <c r="C26" s="57"/>
      <c r="D26" s="59">
        <f>Schedule!D183</f>
        <v>42870</v>
      </c>
      <c r="E26" s="59">
        <f>Schedule!D183</f>
        <v>42870</v>
      </c>
      <c r="G26" t="b">
        <v>1</v>
      </c>
    </row>
    <row r="27" spans="2:7" ht="15.6">
      <c r="B27" s="57" t="s">
        <v>149</v>
      </c>
      <c r="C27" s="57"/>
      <c r="D27" s="59" t="str">
        <f>Schedule!D65</f>
        <v>6/1/2017</v>
      </c>
      <c r="E27" s="59" t="str">
        <f>Schedule!D65</f>
        <v>6/1/2017</v>
      </c>
    </row>
    <row r="28" spans="2:7" ht="15.6">
      <c r="B28" s="56" t="s">
        <v>124</v>
      </c>
      <c r="C28" s="56"/>
      <c r="D28" s="58">
        <f>Schedule!D190</f>
        <v>42904</v>
      </c>
      <c r="E28" s="58">
        <f>Schedule!D190</f>
        <v>42904</v>
      </c>
      <c r="G28" t="b">
        <v>1</v>
      </c>
    </row>
    <row r="29" spans="2:7" ht="15.6">
      <c r="B29" s="61" t="s">
        <v>119</v>
      </c>
      <c r="C29" s="61"/>
      <c r="D29" s="59">
        <f>Schedule!D193</f>
        <v>42907</v>
      </c>
      <c r="E29" s="59">
        <f>Schedule!D193</f>
        <v>42907</v>
      </c>
      <c r="G29" t="b">
        <v>1</v>
      </c>
    </row>
    <row r="30" spans="2:7" ht="46.8">
      <c r="B30" s="56" t="s">
        <v>183</v>
      </c>
      <c r="C30" s="56"/>
      <c r="D30" s="58">
        <f>Schedule!D199</f>
        <v>43021</v>
      </c>
      <c r="E30" s="58">
        <f>Schedule!D199</f>
        <v>43021</v>
      </c>
      <c r="G30" t="b">
        <v>1</v>
      </c>
    </row>
    <row r="31" spans="2:7" ht="31.2">
      <c r="B31" s="57" t="s">
        <v>323</v>
      </c>
      <c r="C31" s="57"/>
      <c r="D31" s="59">
        <f>Schedule!D200</f>
        <v>43028</v>
      </c>
      <c r="E31" s="59">
        <f>Schedule!D200</f>
        <v>43028</v>
      </c>
      <c r="G31" t="b">
        <v>1</v>
      </c>
    </row>
    <row r="32" spans="2:7" ht="31.2">
      <c r="B32" s="76" t="s">
        <v>177</v>
      </c>
      <c r="C32" s="76"/>
      <c r="D32" s="59">
        <f>Schedule!D202</f>
        <v>43035</v>
      </c>
      <c r="E32" s="59">
        <f>Schedule!D202</f>
        <v>43035</v>
      </c>
    </row>
    <row r="33" spans="2:7" ht="31.2">
      <c r="B33" s="76" t="s">
        <v>178</v>
      </c>
      <c r="C33" s="76"/>
      <c r="D33" s="59">
        <f>Schedule!D204</f>
        <v>43042</v>
      </c>
      <c r="E33" s="59">
        <f>Schedule!D204</f>
        <v>43042</v>
      </c>
    </row>
    <row r="34" spans="2:7" ht="46.8">
      <c r="B34" s="78" t="s">
        <v>185</v>
      </c>
      <c r="C34" s="76"/>
      <c r="D34" s="77">
        <f>Schedule!D206</f>
        <v>43042</v>
      </c>
      <c r="E34" s="77">
        <f>Schedule!D206</f>
        <v>43042</v>
      </c>
      <c r="G34" t="b">
        <v>1</v>
      </c>
    </row>
    <row r="35" spans="2:7" ht="31.2">
      <c r="B35" s="65" t="s">
        <v>179</v>
      </c>
      <c r="C35" s="65"/>
      <c r="D35" s="66">
        <f>Schedule!D207</f>
        <v>43049</v>
      </c>
      <c r="E35" s="66">
        <f>Schedule!D207</f>
        <v>43049</v>
      </c>
      <c r="G35" t="b">
        <v>1</v>
      </c>
    </row>
    <row r="36" spans="2:7" ht="15.6">
      <c r="B36" s="56" t="s">
        <v>120</v>
      </c>
      <c r="C36" s="56"/>
      <c r="D36" s="67">
        <f>Schedule!D69</f>
        <v>43084</v>
      </c>
      <c r="E36" s="67">
        <f>Schedule!D69</f>
        <v>43084</v>
      </c>
      <c r="G36" t="b">
        <v>1</v>
      </c>
    </row>
    <row r="37" spans="2:7">
      <c r="B37" t="s">
        <v>158</v>
      </c>
      <c r="D37" s="83">
        <f>Schedule!D91</f>
        <v>42692</v>
      </c>
      <c r="E37" s="83">
        <f>Schedule!D91</f>
        <v>42692</v>
      </c>
      <c r="G37" t="b">
        <v>1</v>
      </c>
    </row>
    <row r="38" spans="2:7">
      <c r="B38" t="s">
        <v>170</v>
      </c>
      <c r="D38" s="83">
        <f>Schedule!D92</f>
        <v>42827</v>
      </c>
      <c r="E38" s="83">
        <f>Schedule!D92</f>
        <v>42827</v>
      </c>
      <c r="G38" t="b">
        <v>1</v>
      </c>
    </row>
    <row r="39" spans="2:7">
      <c r="B39" t="s">
        <v>165</v>
      </c>
      <c r="D39" s="83">
        <f>Schedule!D93</f>
        <v>43094</v>
      </c>
      <c r="E39" s="83">
        <f>Schedule!D93</f>
        <v>43094</v>
      </c>
      <c r="G39" t="b">
        <v>1</v>
      </c>
    </row>
    <row r="40" spans="2:7">
      <c r="B40" t="s">
        <v>161</v>
      </c>
      <c r="D40" s="83">
        <f>Schedule!D95</f>
        <v>42782</v>
      </c>
      <c r="E40" s="83">
        <f>Schedule!D95</f>
        <v>42782</v>
      </c>
      <c r="G40" t="b">
        <v>1</v>
      </c>
    </row>
    <row r="41" spans="2:7">
      <c r="B41" t="s">
        <v>324</v>
      </c>
      <c r="D41" s="83">
        <f>Schedule!D96</f>
        <v>42827</v>
      </c>
      <c r="E41" s="83">
        <f>Schedule!D96</f>
        <v>42827</v>
      </c>
      <c r="G41" t="b">
        <v>1</v>
      </c>
    </row>
    <row r="42" spans="2:7">
      <c r="B42" t="s">
        <v>162</v>
      </c>
      <c r="D42" s="83">
        <f>Schedule!D97</f>
        <v>42835</v>
      </c>
      <c r="E42" s="83">
        <f>Schedule!D97</f>
        <v>42835</v>
      </c>
      <c r="G42" t="b">
        <v>1</v>
      </c>
    </row>
    <row r="43" spans="2:7">
      <c r="B43" t="s">
        <v>171</v>
      </c>
      <c r="D43" s="83">
        <f>Schedule!D98</f>
        <v>42842</v>
      </c>
      <c r="E43" s="83">
        <f>Schedule!D98</f>
        <v>42842</v>
      </c>
      <c r="G43" t="b">
        <v>1</v>
      </c>
    </row>
    <row r="44" spans="2:7">
      <c r="B44" t="s">
        <v>172</v>
      </c>
      <c r="D44" s="83">
        <f>Schedule!D99</f>
        <v>43089</v>
      </c>
      <c r="E44" s="83">
        <f>Schedule!D99</f>
        <v>43089</v>
      </c>
      <c r="G44"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ListId:docs;">Planning</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8E9A7E7A2B82498035797C03443085" ma:contentTypeVersion="" ma:contentTypeDescription="Create a new document." ma:contentTypeScope="" ma:versionID="6315c8cd655921e98c8970251d0d251e">
  <xsd:schema xmlns:xsd="http://www.w3.org/2001/XMLSchema" xmlns:xs="http://www.w3.org/2001/XMLSchema" xmlns:p="http://schemas.microsoft.com/office/2006/metadata/properties" xmlns:ns2="$ListId:docs;" targetNamespace="http://schemas.microsoft.com/office/2006/metadata/properties" ma:root="true" ma:fieldsID="5049b8e6c2b0da46562f59729984a634"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Topic" ma:default="Select..." ma:format="Dropdown" ma:internalName="Category">
      <xsd:simpleType>
        <xsd:restriction base="dms:Choice">
          <xsd:enumeration value="Select..."/>
          <xsd:enumeration value="Planning"/>
          <xsd:enumeration value="Stakeholder Involvement"/>
          <xsd:enumeration value="Fees"/>
          <xsd:enumeration value="Public Notice"/>
          <xsd:enumeration value="EQC Preparation"/>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A95152-5154-440D-AD41-571F4C175690}">
  <ds:schemaRefs>
    <ds:schemaRef ds:uri="http://schemas.microsoft.com/sharepoint/v3/contenttype/forms"/>
  </ds:schemaRefs>
</ds:datastoreItem>
</file>

<file path=customXml/itemProps2.xml><?xml version="1.0" encoding="utf-8"?>
<ds:datastoreItem xmlns:ds="http://schemas.openxmlformats.org/officeDocument/2006/customXml" ds:itemID="{39DA2705-4994-4406-918F-810587D676C6}">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ListId:docs;"/>
  </ds:schemaRefs>
</ds:datastoreItem>
</file>

<file path=customXml/itemProps3.xml><?xml version="1.0" encoding="utf-8"?>
<ds:datastoreItem xmlns:ds="http://schemas.openxmlformats.org/officeDocument/2006/customXml" ds:itemID="{8DE3A257-C9F6-4F26-A633-D047A193C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Schedule summary</vt:lpstr>
      <vt:lpstr>Schedule</vt:lpstr>
      <vt:lpstr>Tasks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Schedule!Print_Area</vt:lpstr>
      <vt:lpstr>Schedule!Print_Titles</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rulemaking schedule excel</dc:title>
  <dc:creator>Meyer Goldstein</dc:creator>
  <cp:lastModifiedBy>jinahar</cp:lastModifiedBy>
  <cp:lastPrinted>2016-03-18T21:24:47Z</cp:lastPrinted>
  <dcterms:created xsi:type="dcterms:W3CDTF">2015-03-23T15:20:38Z</dcterms:created>
  <dcterms:modified xsi:type="dcterms:W3CDTF">2016-03-18T21:55:53Z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0x010100208E9A7E7A2B82498035797C03443085</vt:lpwstr>
  </property>
</Properties>
</file>