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oe's Documents\Air Toxics Rulemaking 2016\temp to permanent\"/>
    </mc:Choice>
  </mc:AlternateContent>
  <bookViews>
    <workbookView xWindow="0" yWindow="45" windowWidth="19155" windowHeight="11820" activeTab="4"/>
  </bookViews>
  <sheets>
    <sheet name="facility specific info" sheetId="1" r:id="rId1"/>
    <sheet name="Northstar" sheetId="2" r:id="rId2"/>
    <sheet name="Trautman" sheetId="3" r:id="rId3"/>
    <sheet name="Bullseye" sheetId="4" r:id="rId4"/>
    <sheet name="Uroboros" sheetId="6" r:id="rId5"/>
    <sheet name="total cost (OLD)" sheetId="5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B21" i="6" l="1"/>
  <c r="B22" i="6"/>
  <c r="A22" i="6"/>
  <c r="A21" i="6"/>
  <c r="A16" i="6"/>
  <c r="D15" i="6"/>
  <c r="B16" i="6" s="1"/>
  <c r="C15" i="6"/>
  <c r="A10" i="6"/>
  <c r="D9" i="6"/>
  <c r="B10" i="6" s="1"/>
  <c r="C9" i="6"/>
  <c r="B6" i="5" l="1"/>
  <c r="C6" i="5"/>
  <c r="D6" i="5"/>
  <c r="E6" i="5"/>
  <c r="F6" i="5"/>
  <c r="G6" i="5"/>
  <c r="B7" i="5"/>
  <c r="C7" i="5"/>
  <c r="D7" i="5"/>
  <c r="E7" i="5"/>
  <c r="F7" i="5"/>
  <c r="G7" i="5"/>
  <c r="B10" i="5"/>
  <c r="C10" i="5"/>
  <c r="D10" i="5"/>
  <c r="E10" i="5"/>
  <c r="F10" i="5"/>
  <c r="G10" i="5"/>
  <c r="B11" i="5"/>
  <c r="C11" i="5"/>
  <c r="D11" i="5"/>
  <c r="E11" i="5"/>
  <c r="F11" i="5"/>
  <c r="B18" i="5"/>
  <c r="C18" i="5"/>
  <c r="D18" i="5"/>
  <c r="B22" i="1"/>
  <c r="C22" i="1"/>
  <c r="D22" i="1"/>
  <c r="E22" i="1"/>
  <c r="F22" i="1"/>
  <c r="G11" i="5" l="1"/>
</calcChain>
</file>

<file path=xl/comments1.xml><?xml version="1.0" encoding="utf-8"?>
<comments xmlns="http://schemas.openxmlformats.org/spreadsheetml/2006/main">
  <authors>
    <author>Author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per phone conversation with Eric Durrin 5/13/2016.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Jill's statement that the Tier 2 facilities would need a "Standard' ACDP, and a table from Edie McMorinne emailed 5/3/2016.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Jill's statement that the Tier 2 facilities would need a "Standard' ACDP, and a table from Edie McMorinne emailed 5/3/2016.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Jill's statement that the Tier 2 facilities would need a "Standard' ACDP, and a table from Edie McMorinne emailed 5/3/2016.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$15k-20k per email from George Davis 5/3/2016. But, not attributable to the art glass rule.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$15k-20k per email from George Davis 5/3/2016. But, not attributable to the art glass rule.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$7,910 plus $59.81 per ton of regulated pollutant, per email from Jill Inahara 5/2/2016. But, not attributable to the art glass rule.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$7,910 plus $59.81 per ton of regulated pollutant, per email from Jill Inahara 5/2/2016. But, not attributable to the art glass rule.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applies first year (at time of application) and each year after.
Based on Jill's statement that the Tier 2 facilities would need a "Standard' ACDP, and a table from Edie McMorinne emailed 5/3/2016.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applies first year (at time of application) and each year after.
Based on Jill's statement that the Tier 2 facilities would need a "Standard' ACDP, and a table from Edie McMorinne emailed 5/3/2016.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applies first year (at time of application) and each year after.
Based on Jill's statement that the Tier 2 facilities would need a "Standard' ACDP, and a table from Edie McMorinne emailed 5/3/2016.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less than or equal to 50 employees per ORS 183.310(10)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if at full power 150hp motor all year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less than or equal to 50 employees per ORS 183.310(10)</t>
        </r>
      </text>
    </comment>
  </commentList>
</comments>
</file>

<file path=xl/sharedStrings.xml><?xml version="1.0" encoding="utf-8"?>
<sst xmlns="http://schemas.openxmlformats.org/spreadsheetml/2006/main" count="149" uniqueCount="108">
  <si>
    <t>Is a small business?</t>
  </si>
  <si>
    <t>?</t>
  </si>
  <si>
    <t># of employees</t>
  </si>
  <si>
    <t>Small Business Status</t>
  </si>
  <si>
    <t>Annual Permit Fee</t>
  </si>
  <si>
    <t>Consultant to prepare application</t>
  </si>
  <si>
    <t>Application Fee</t>
  </si>
  <si>
    <t>Yes, ACDP</t>
  </si>
  <si>
    <t>required to get Title V because of NESHAP 6S. Already has ACDP</t>
  </si>
  <si>
    <t>Art Glass rule will require facility to get additional permit?</t>
  </si>
  <si>
    <t>N</t>
  </si>
  <si>
    <t>DEQ says yes, but Uroboros disputes interpretation of 'continuous'.</t>
  </si>
  <si>
    <t>Y</t>
  </si>
  <si>
    <t>NESHAP 6S applies?</t>
  </si>
  <si>
    <t>Currently has ACDP?</t>
  </si>
  <si>
    <t>Permitting</t>
  </si>
  <si>
    <t># of furnaces using chrome</t>
  </si>
  <si>
    <t># of furnaces using any of 6 metal HAPs</t>
  </si>
  <si>
    <t>none</t>
  </si>
  <si>
    <t>1+ ?</t>
  </si>
  <si>
    <t># of furnaces subject to NESHAP 6S</t>
  </si>
  <si>
    <t>Total # of furnaces</t>
  </si>
  <si>
    <t>Do 1 of these at all furnaces:
    Install control device
    Source test &amp; modeling to show impact below limits
    Request permit condition to not use metal HAPs</t>
  </si>
  <si>
    <t>Install control device on all furnaces using metal HAPs
If using chrome:
    Source test &amp; modeling to develop daily &amp; annual max usage
    Then follow the max usage limits</t>
  </si>
  <si>
    <t>Requirements summary</t>
  </si>
  <si>
    <t>Tier 1</t>
  </si>
  <si>
    <t>Tier 2</t>
  </si>
  <si>
    <t>Tier</t>
  </si>
  <si>
    <t>Glass Alchemy</t>
  </si>
  <si>
    <t>Trautman Art Glass</t>
  </si>
  <si>
    <t>Northstar Glassworks</t>
  </si>
  <si>
    <t>Uroboros Glass</t>
  </si>
  <si>
    <t>Bullseye Glass</t>
  </si>
  <si>
    <t>Company</t>
  </si>
  <si>
    <t>text in red means it needs to be confirmed.</t>
  </si>
  <si>
    <t>Fiscal Impact Estimate</t>
  </si>
  <si>
    <t>You could have a conservative estimate of emissions just using a mass balance approach.</t>
  </si>
  <si>
    <t>Abe said that it's easy to measure the amount of metals in the end product glass, and easy to measure what's in the raw materials.</t>
  </si>
  <si>
    <t>80% goes up the stack. So, Abe feels that Tier 1 facilities shouldn't be able to use cadmium in an uncontrolled furnace. (Just as they can't use Cr6).</t>
  </si>
  <si>
    <t>Abe suggested that cadmium should be treated like Cr 6.  Cadmium has a low melting point, so according to Abe only 20% of it ends up in the glass.</t>
  </si>
  <si>
    <t>One batch in a furnace would hold about 28 to 60 lbs of glass. Maybe as much as 75 lbs.</t>
  </si>
  <si>
    <t>Tier 1 furnace runs last about 32 to 48 hours, with raw materials added slowly over time to reduce time needed for air bubbles to work their way out.</t>
  </si>
  <si>
    <t>Tier 1 facilities have about $2M to $3M per year of total sales in a year</t>
  </si>
  <si>
    <t>5/17/2016 phone conversation with Abe:</t>
  </si>
  <si>
    <t>cost to replace the filters, every 4-6 years</t>
  </si>
  <si>
    <t>Abe's estimate of annual 'upkeep' costs on the permit</t>
  </si>
  <si>
    <t>Abe's estimate of initial permit costs</t>
  </si>
  <si>
    <t>staff time to monitor and report results (previous estimate)</t>
  </si>
  <si>
    <t>monitoring baghouse, assembling for reporting to DEQ (5/5/2016 estimate)</t>
  </si>
  <si>
    <t>new 5/5/2016 estimate for source testing (if test method change does pass EQC on 5/5/2016))</t>
  </si>
  <si>
    <t xml:space="preserve">new 5/5/2016 estimate for source testing (if test method change does not pass EQC on 5/5/2016) </t>
  </si>
  <si>
    <t>source testing</t>
  </si>
  <si>
    <t>new estimate of electricity cost 5/17 phone call with Abe</t>
  </si>
  <si>
    <t>old estimate of electricity cost</t>
  </si>
  <si>
    <t>installation of baghouse</t>
  </si>
  <si>
    <t>high</t>
  </si>
  <si>
    <t>low</t>
  </si>
  <si>
    <t>Cost Estimate for Northstar Glass to add baghouses, as listed by Abe Fleishman on the phone on 4/27/2016</t>
  </si>
  <si>
    <t>Does not know what the result of modeling would be, has heard that modeling would cost $15k to $80k and have to be done for each pollutant.</t>
  </si>
  <si>
    <t>does not want to consider source test + modeling due to regulatory environment. Wants flexibility of operation and materials used.</t>
  </si>
  <si>
    <t>Based on phone call with Paul Trautman 5/13/2016</t>
  </si>
  <si>
    <t>in lost revenue due to move</t>
  </si>
  <si>
    <t>"cash outlay" for moving the building</t>
  </si>
  <si>
    <t>may have to move if landlord doesn't allow install of control device</t>
  </si>
  <si>
    <t>Based on email from Paul Trautman 5/12/2016</t>
  </si>
  <si>
    <t>bags designed to last a certain number of purge cycles, about 7 years.</t>
  </si>
  <si>
    <t>could have HEPA filter (as added backup &amp; for detection of leaks) at exit of baghouse</t>
  </si>
  <si>
    <t>may add additional baghouse to control additional furnaces later</t>
  </si>
  <si>
    <t>$250k for installation of baghouse and ductwork for control of 11 furnaces</t>
  </si>
  <si>
    <t>per phone conversation with Eric Durrin on 5/13/2016</t>
  </si>
  <si>
    <t>may move factory if current landlord doesn't allow construction of baghouse. They estimate that would cost $2M plus $1M in lost revenue.</t>
  </si>
  <si>
    <t>Unique considerations for this facility</t>
  </si>
  <si>
    <t>high estimate</t>
  </si>
  <si>
    <t>low estimate</t>
  </si>
  <si>
    <t>Annual costs</t>
  </si>
  <si>
    <t>One-time costs</t>
  </si>
  <si>
    <t>total</t>
  </si>
  <si>
    <t>required to get Title V because of NESHAP 6S? Not clear.</t>
  </si>
  <si>
    <t>per phone conversation with Eric Durrin 5/31/2016</t>
  </si>
  <si>
    <t>(see also baghouse tab)</t>
  </si>
  <si>
    <t>Bullseye plans to install baghouses to cover all furnaces, even ones that don't use the metal HAP.</t>
  </si>
  <si>
    <t>Eric will see if another Bullseye person could be available to attend a 2nd fiscal advisory committee meeting if one is held.</t>
  </si>
  <si>
    <t>Eric went through the 4 questions DEQ is required to see input on:</t>
  </si>
  <si>
    <t>1. Would the rule have a fiscal impact?</t>
  </si>
  <si>
    <t>2. If so, what is the extent of that impact?</t>
  </si>
  <si>
    <t>3. Would the rule have a significant adverse impact on small businesses?</t>
  </si>
  <si>
    <t>Question</t>
  </si>
  <si>
    <t>Eric's Answer</t>
  </si>
  <si>
    <t>Yes</t>
  </si>
  <si>
    <t>[didn't answer this one]</t>
  </si>
  <si>
    <t>4.  If so, can the economic impact be reduced, consistent with the public health and safety purpose of the rule</t>
  </si>
  <si>
    <t>Eric didn't see a way the economic impact could be reduced and still meet the purpose of the rule.</t>
  </si>
  <si>
    <t>Phone conversation with Eric Lovell 5/31/2016</t>
  </si>
  <si>
    <t>So, Eric is assuming Uroboros will need to comply with 6S and get a Title V.</t>
  </si>
  <si>
    <t>All furnances at Uroboros were under the NESHAP 6S thresholds in 2015, but Eric thinks that may not always be true</t>
  </si>
  <si>
    <t>Uroboros will only need one baghouse for the entire facility. Some furnaces that don't use the metal HAP will not be controlled with the baghouse.</t>
  </si>
  <si>
    <t>baghouse install, with city mechanical permit</t>
  </si>
  <si>
    <t>10% contingency on baghouse install</t>
  </si>
  <si>
    <t>low / high estimates on baghouse install</t>
  </si>
  <si>
    <t>cost estimate for source testing</t>
  </si>
  <si>
    <t>consultant to prepare Title V application</t>
  </si>
  <si>
    <t>annual Title V emissions fee</t>
  </si>
  <si>
    <t>annual Title V permit fee</t>
  </si>
  <si>
    <t>10% contingency on consultant for Title V application</t>
  </si>
  <si>
    <t>low / high estimates on consultant for Title V application</t>
  </si>
  <si>
    <t>initial cost</t>
  </si>
  <si>
    <t>annual cost</t>
  </si>
  <si>
    <t>Uroboros would be adding between zero and 1 baghouses because of this proposed rule, over and above what they would do anyway due to NESHAP 6S.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</si>
</sst>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1" xfId="1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0" borderId="0" xfId="0" applyFont="1"/>
    <xf numFmtId="0" fontId="6" fillId="0" borderId="0" xfId="0" applyFont="1"/>
    <xf numFmtId="6" fontId="0" fillId="0" borderId="0" xfId="0" applyNumberFormat="1"/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4" fillId="4" borderId="1" xfId="0" applyNumberFormat="1" applyFont="1" applyFill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/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165" fontId="0" fillId="5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scal%20impact%20calcs%205-19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r2 cost"/>
      <sheetName val="Tier1 cost"/>
      <sheetName val="baghouse"/>
      <sheetName val="modeling"/>
      <sheetName val="source testing"/>
    </sheetNames>
    <sheetDataSet>
      <sheetData sheetId="0">
        <row r="29">
          <cell r="B29">
            <v>324000</v>
          </cell>
          <cell r="C29">
            <v>415000</v>
          </cell>
        </row>
        <row r="30">
          <cell r="B30">
            <v>27000</v>
          </cell>
          <cell r="C30">
            <v>82000</v>
          </cell>
        </row>
      </sheetData>
      <sheetData sheetId="1">
        <row r="36">
          <cell r="B36">
            <v>24400</v>
          </cell>
          <cell r="C36">
            <v>109400</v>
          </cell>
          <cell r="D36">
            <v>268400</v>
          </cell>
          <cell r="E36">
            <v>329400</v>
          </cell>
        </row>
        <row r="37">
          <cell r="B37">
            <v>9216</v>
          </cell>
          <cell r="C37">
            <v>9216</v>
          </cell>
          <cell r="D37">
            <v>36216</v>
          </cell>
          <cell r="E37">
            <v>91216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2"/>
  <sheetViews>
    <sheetView workbookViewId="0">
      <pane ySplit="4" topLeftCell="A5" activePane="bottomLeft" state="frozen"/>
      <selection pane="bottomLeft" activeCell="C16" sqref="C16"/>
    </sheetView>
  </sheetViews>
  <sheetFormatPr defaultRowHeight="15" x14ac:dyDescent="0.25"/>
  <cols>
    <col min="1" max="1" width="19.42578125" customWidth="1"/>
    <col min="2" max="3" width="15.42578125" customWidth="1"/>
    <col min="4" max="6" width="18.28515625" customWidth="1"/>
    <col min="7" max="7" width="20.140625" customWidth="1"/>
  </cols>
  <sheetData>
    <row r="1" spans="1:6" ht="21" x14ac:dyDescent="0.35">
      <c r="A1" s="21" t="s">
        <v>35</v>
      </c>
      <c r="B1" s="21"/>
    </row>
    <row r="2" spans="1:6" x14ac:dyDescent="0.25">
      <c r="A2" s="20" t="s">
        <v>34</v>
      </c>
      <c r="B2" s="20"/>
    </row>
    <row r="4" spans="1:6" ht="30" x14ac:dyDescent="0.25">
      <c r="A4" s="19" t="s">
        <v>33</v>
      </c>
      <c r="B4" s="18" t="s">
        <v>32</v>
      </c>
      <c r="C4" s="18" t="s">
        <v>31</v>
      </c>
      <c r="D4" s="18" t="s">
        <v>30</v>
      </c>
      <c r="E4" s="18" t="s">
        <v>29</v>
      </c>
      <c r="F4" s="18" t="s">
        <v>28</v>
      </c>
    </row>
    <row r="5" spans="1:6" x14ac:dyDescent="0.25">
      <c r="A5" s="3" t="s">
        <v>27</v>
      </c>
      <c r="B5" s="1" t="s">
        <v>26</v>
      </c>
      <c r="C5" s="1" t="s">
        <v>26</v>
      </c>
      <c r="D5" s="1" t="s">
        <v>25</v>
      </c>
      <c r="E5" s="1" t="s">
        <v>25</v>
      </c>
      <c r="F5" s="1" t="s">
        <v>25</v>
      </c>
    </row>
    <row r="6" spans="1:6" ht="59.25" customHeight="1" x14ac:dyDescent="0.25">
      <c r="A6" s="3" t="s">
        <v>24</v>
      </c>
      <c r="B6" s="37" t="s">
        <v>23</v>
      </c>
      <c r="C6" s="38"/>
      <c r="D6" s="37" t="s">
        <v>22</v>
      </c>
      <c r="E6" s="38"/>
      <c r="F6" s="39"/>
    </row>
    <row r="7" spans="1:6" x14ac:dyDescent="0.25">
      <c r="A7" s="3" t="s">
        <v>21</v>
      </c>
      <c r="B7" s="17">
        <v>20</v>
      </c>
      <c r="C7" s="16">
        <v>8</v>
      </c>
      <c r="D7" s="17">
        <v>60</v>
      </c>
      <c r="E7" s="16">
        <v>40</v>
      </c>
      <c r="F7" s="16">
        <v>30</v>
      </c>
    </row>
    <row r="8" spans="1:6" ht="30" x14ac:dyDescent="0.25">
      <c r="A8" s="14" t="s">
        <v>20</v>
      </c>
      <c r="B8" s="15" t="s">
        <v>19</v>
      </c>
      <c r="C8" s="15" t="s">
        <v>19</v>
      </c>
      <c r="D8" s="13" t="s">
        <v>18</v>
      </c>
      <c r="E8" s="13" t="s">
        <v>18</v>
      </c>
      <c r="F8" s="13" t="s">
        <v>18</v>
      </c>
    </row>
    <row r="9" spans="1:6" s="12" customFormat="1" ht="30" customHeight="1" x14ac:dyDescent="0.25">
      <c r="A9" s="14" t="s">
        <v>17</v>
      </c>
      <c r="B9" s="13"/>
      <c r="C9" s="13"/>
      <c r="D9" s="13"/>
      <c r="E9" s="13"/>
      <c r="F9" s="13"/>
    </row>
    <row r="10" spans="1:6" s="12" customFormat="1" ht="30" x14ac:dyDescent="0.25">
      <c r="A10" s="14" t="s">
        <v>16</v>
      </c>
      <c r="B10" s="13"/>
      <c r="C10" s="13"/>
      <c r="D10" s="13"/>
      <c r="E10" s="13"/>
      <c r="F10" s="13"/>
    </row>
    <row r="11" spans="1:6" x14ac:dyDescent="0.25">
      <c r="A11" s="11"/>
      <c r="B11" s="10"/>
      <c r="C11" s="10"/>
      <c r="D11" s="10"/>
      <c r="E11" s="10"/>
      <c r="F11" s="10"/>
    </row>
    <row r="12" spans="1:6" x14ac:dyDescent="0.25">
      <c r="A12" s="9" t="s">
        <v>15</v>
      </c>
      <c r="B12" s="9"/>
    </row>
    <row r="13" spans="1:6" x14ac:dyDescent="0.25">
      <c r="A13" s="3" t="s">
        <v>14</v>
      </c>
      <c r="B13" s="1" t="s">
        <v>12</v>
      </c>
      <c r="C13" s="1" t="s">
        <v>10</v>
      </c>
      <c r="D13" s="1" t="s">
        <v>10</v>
      </c>
      <c r="E13" s="1" t="s">
        <v>10</v>
      </c>
      <c r="F13" s="1" t="s">
        <v>10</v>
      </c>
    </row>
    <row r="14" spans="1:6" ht="75" x14ac:dyDescent="0.25">
      <c r="A14" s="3" t="s">
        <v>13</v>
      </c>
      <c r="B14" s="7" t="s">
        <v>12</v>
      </c>
      <c r="C14" s="8" t="s">
        <v>11</v>
      </c>
      <c r="D14" s="1" t="s">
        <v>10</v>
      </c>
      <c r="E14" s="1" t="s">
        <v>10</v>
      </c>
      <c r="F14" s="1" t="s">
        <v>10</v>
      </c>
    </row>
    <row r="15" spans="1:6" ht="75" x14ac:dyDescent="0.25">
      <c r="A15" s="3" t="s">
        <v>9</v>
      </c>
      <c r="B15" s="8" t="s">
        <v>8</v>
      </c>
      <c r="C15" s="8" t="s">
        <v>77</v>
      </c>
      <c r="D15" s="7" t="s">
        <v>7</v>
      </c>
      <c r="E15" s="7" t="s">
        <v>7</v>
      </c>
      <c r="F15" s="7" t="s">
        <v>7</v>
      </c>
    </row>
    <row r="16" spans="1:6" x14ac:dyDescent="0.25">
      <c r="A16" s="3" t="s">
        <v>6</v>
      </c>
      <c r="B16" s="6">
        <v>0</v>
      </c>
      <c r="C16" s="6">
        <v>0</v>
      </c>
      <c r="D16" s="5">
        <v>14400</v>
      </c>
      <c r="E16" s="5">
        <v>14400</v>
      </c>
      <c r="F16" s="5">
        <v>14400</v>
      </c>
    </row>
    <row r="17" spans="1:6" ht="30" x14ac:dyDescent="0.25">
      <c r="A17" s="3" t="s">
        <v>5</v>
      </c>
      <c r="B17" s="6">
        <v>0</v>
      </c>
      <c r="C17" s="6">
        <v>0</v>
      </c>
      <c r="D17" s="5"/>
      <c r="E17" s="5"/>
      <c r="F17" s="5"/>
    </row>
    <row r="18" spans="1:6" x14ac:dyDescent="0.25">
      <c r="A18" s="3" t="s">
        <v>4</v>
      </c>
      <c r="B18" s="6">
        <v>0</v>
      </c>
      <c r="C18" s="6">
        <v>0</v>
      </c>
      <c r="D18" s="5">
        <v>9216</v>
      </c>
      <c r="E18" s="5">
        <v>9216</v>
      </c>
      <c r="F18" s="5">
        <v>9216</v>
      </c>
    </row>
    <row r="20" spans="1:6" x14ac:dyDescent="0.25">
      <c r="A20" s="4" t="s">
        <v>3</v>
      </c>
    </row>
    <row r="21" spans="1:6" x14ac:dyDescent="0.25">
      <c r="A21" s="3" t="s">
        <v>2</v>
      </c>
      <c r="B21" s="1">
        <v>120</v>
      </c>
      <c r="C21" s="1">
        <v>30</v>
      </c>
      <c r="D21" s="1">
        <v>20</v>
      </c>
      <c r="E21" s="1" t="s">
        <v>1</v>
      </c>
      <c r="F21" s="1" t="s">
        <v>1</v>
      </c>
    </row>
    <row r="22" spans="1:6" x14ac:dyDescent="0.25">
      <c r="A22" s="3" t="s">
        <v>0</v>
      </c>
      <c r="B22" s="2" t="str">
        <f>IF(B21="","?",IF(B21&lt;=50,"Y","N"))</f>
        <v>N</v>
      </c>
      <c r="C22" s="2" t="str">
        <f>IF(C21="","?",IF(C21&lt;=50,"Y","N"))</f>
        <v>Y</v>
      </c>
      <c r="D22" s="1" t="str">
        <f>IF(D21="","?",IF(D21&lt;=50,"Y","N"))</f>
        <v>Y</v>
      </c>
      <c r="E22" s="1" t="str">
        <f>IF(E21="","?",IF(E21&lt;=50,"Y","N"))</f>
        <v>N</v>
      </c>
      <c r="F22" s="1" t="str">
        <f>IF(F21="","?",IF(F21&lt;=50,"Y","N"))</f>
        <v>N</v>
      </c>
    </row>
  </sheetData>
  <mergeCells count="2">
    <mergeCell ref="D6:F6"/>
    <mergeCell ref="B6:C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C32"/>
  <sheetViews>
    <sheetView workbookViewId="0">
      <selection activeCell="B9" sqref="B9"/>
    </sheetView>
  </sheetViews>
  <sheetFormatPr defaultRowHeight="15" x14ac:dyDescent="0.25"/>
  <sheetData>
    <row r="3" spans="1:3" x14ac:dyDescent="0.25">
      <c r="A3" t="s">
        <v>57</v>
      </c>
    </row>
    <row r="5" spans="1:3" x14ac:dyDescent="0.25">
      <c r="A5" t="s">
        <v>56</v>
      </c>
      <c r="B5" t="s">
        <v>55</v>
      </c>
    </row>
    <row r="6" spans="1:3" x14ac:dyDescent="0.25">
      <c r="A6" s="22">
        <v>300000</v>
      </c>
      <c r="B6" s="22">
        <v>300000</v>
      </c>
      <c r="C6" t="s">
        <v>54</v>
      </c>
    </row>
    <row r="7" spans="1:3" x14ac:dyDescent="0.25">
      <c r="A7" s="22">
        <v>14000</v>
      </c>
      <c r="B7" s="22">
        <v>16000</v>
      </c>
      <c r="C7" t="s">
        <v>53</v>
      </c>
    </row>
    <row r="8" spans="1:3" x14ac:dyDescent="0.25">
      <c r="A8" s="22">
        <v>40000</v>
      </c>
      <c r="B8" s="22">
        <v>70000</v>
      </c>
      <c r="C8" t="s">
        <v>52</v>
      </c>
    </row>
    <row r="9" spans="1:3" x14ac:dyDescent="0.25">
      <c r="A9" s="22"/>
      <c r="B9" s="22"/>
    </row>
    <row r="10" spans="1:3" x14ac:dyDescent="0.25">
      <c r="A10" s="22">
        <v>8000</v>
      </c>
      <c r="B10" s="22">
        <v>14000</v>
      </c>
      <c r="C10" t="s">
        <v>51</v>
      </c>
    </row>
    <row r="11" spans="1:3" x14ac:dyDescent="0.25">
      <c r="A11" s="22">
        <v>50000</v>
      </c>
      <c r="B11" s="22">
        <v>90000</v>
      </c>
      <c r="C11" t="s">
        <v>50</v>
      </c>
    </row>
    <row r="12" spans="1:3" x14ac:dyDescent="0.25">
      <c r="A12" s="22">
        <v>10000</v>
      </c>
      <c r="B12" s="22">
        <v>25000</v>
      </c>
      <c r="C12" t="s">
        <v>49</v>
      </c>
    </row>
    <row r="13" spans="1:3" x14ac:dyDescent="0.25">
      <c r="A13" s="22"/>
      <c r="B13" s="22"/>
    </row>
    <row r="14" spans="1:3" x14ac:dyDescent="0.25">
      <c r="A14" s="22">
        <v>12000</v>
      </c>
      <c r="B14" s="22">
        <v>12000</v>
      </c>
      <c r="C14" t="s">
        <v>48</v>
      </c>
    </row>
    <row r="15" spans="1:3" x14ac:dyDescent="0.25">
      <c r="A15" s="22">
        <v>8000</v>
      </c>
      <c r="B15" s="22">
        <v>10000</v>
      </c>
      <c r="C15" t="s">
        <v>47</v>
      </c>
    </row>
    <row r="16" spans="1:3" x14ac:dyDescent="0.25">
      <c r="A16" s="22"/>
      <c r="B16" s="22"/>
    </row>
    <row r="17" spans="1:3" x14ac:dyDescent="0.25">
      <c r="A17" s="22">
        <v>7000</v>
      </c>
      <c r="B17" s="22">
        <v>9000</v>
      </c>
      <c r="C17" t="s">
        <v>46</v>
      </c>
    </row>
    <row r="18" spans="1:3" x14ac:dyDescent="0.25">
      <c r="A18" s="22">
        <v>6000</v>
      </c>
      <c r="B18" s="22">
        <v>10000</v>
      </c>
      <c r="C18" t="s">
        <v>45</v>
      </c>
    </row>
    <row r="19" spans="1:3" x14ac:dyDescent="0.25">
      <c r="A19" s="22">
        <v>40000</v>
      </c>
      <c r="B19" s="22">
        <v>40000</v>
      </c>
      <c r="C19" t="s">
        <v>44</v>
      </c>
    </row>
    <row r="22" spans="1:3" x14ac:dyDescent="0.25">
      <c r="A22" s="9" t="s">
        <v>43</v>
      </c>
    </row>
    <row r="23" spans="1:3" x14ac:dyDescent="0.25">
      <c r="A23" t="s">
        <v>42</v>
      </c>
    </row>
    <row r="25" spans="1:3" x14ac:dyDescent="0.25">
      <c r="A25" t="s">
        <v>41</v>
      </c>
    </row>
    <row r="26" spans="1:3" x14ac:dyDescent="0.25">
      <c r="A26" t="s">
        <v>40</v>
      </c>
    </row>
    <row r="28" spans="1:3" x14ac:dyDescent="0.25">
      <c r="A28" t="s">
        <v>39</v>
      </c>
    </row>
    <row r="29" spans="1:3" x14ac:dyDescent="0.25">
      <c r="A29" t="s">
        <v>38</v>
      </c>
    </row>
    <row r="31" spans="1:3" x14ac:dyDescent="0.25">
      <c r="A31" t="s">
        <v>37</v>
      </c>
    </row>
    <row r="32" spans="1:3" x14ac:dyDescent="0.25">
      <c r="A32" t="s">
        <v>36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workbookViewId="0">
      <selection activeCell="B9" sqref="B9"/>
    </sheetView>
  </sheetViews>
  <sheetFormatPr defaultRowHeight="15" x14ac:dyDescent="0.25"/>
  <cols>
    <col min="1" max="1" width="13.5703125" bestFit="1" customWidth="1"/>
  </cols>
  <sheetData>
    <row r="4" spans="1:2" x14ac:dyDescent="0.25">
      <c r="A4" t="s">
        <v>64</v>
      </c>
    </row>
    <row r="5" spans="1:2" x14ac:dyDescent="0.25">
      <c r="A5" t="s">
        <v>63</v>
      </c>
    </row>
    <row r="6" spans="1:2" x14ac:dyDescent="0.25">
      <c r="A6" s="22">
        <v>2072000</v>
      </c>
      <c r="B6" t="s">
        <v>62</v>
      </c>
    </row>
    <row r="7" spans="1:2" x14ac:dyDescent="0.25">
      <c r="A7" s="22">
        <v>1105000</v>
      </c>
      <c r="B7" t="s">
        <v>61</v>
      </c>
    </row>
    <row r="9" spans="1:2" x14ac:dyDescent="0.25">
      <c r="A9" t="s">
        <v>60</v>
      </c>
    </row>
    <row r="10" spans="1:2" x14ac:dyDescent="0.25">
      <c r="A10" t="s">
        <v>59</v>
      </c>
    </row>
    <row r="11" spans="1:2" x14ac:dyDescent="0.25">
      <c r="A11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workbookViewId="0">
      <selection activeCell="A16" sqref="A16:B19"/>
    </sheetView>
  </sheetViews>
  <sheetFormatPr defaultRowHeight="15" x14ac:dyDescent="0.25"/>
  <cols>
    <col min="1" max="1" width="56.7109375" customWidth="1"/>
    <col min="2" max="2" width="40.5703125" customWidth="1"/>
  </cols>
  <sheetData>
    <row r="3" spans="1:2" x14ac:dyDescent="0.25">
      <c r="A3" s="9" t="s">
        <v>69</v>
      </c>
    </row>
    <row r="4" spans="1:2" x14ac:dyDescent="0.25">
      <c r="A4" t="s">
        <v>68</v>
      </c>
    </row>
    <row r="5" spans="1:2" x14ac:dyDescent="0.25">
      <c r="A5" t="s">
        <v>67</v>
      </c>
    </row>
    <row r="6" spans="1:2" x14ac:dyDescent="0.25">
      <c r="A6" t="s">
        <v>66</v>
      </c>
    </row>
    <row r="7" spans="1:2" x14ac:dyDescent="0.25">
      <c r="A7" t="s">
        <v>65</v>
      </c>
    </row>
    <row r="9" spans="1:2" x14ac:dyDescent="0.25">
      <c r="A9" s="9" t="s">
        <v>78</v>
      </c>
    </row>
    <row r="10" spans="1:2" x14ac:dyDescent="0.25">
      <c r="A10" t="s">
        <v>79</v>
      </c>
    </row>
    <row r="11" spans="1:2" x14ac:dyDescent="0.25">
      <c r="A11" t="s">
        <v>80</v>
      </c>
    </row>
    <row r="13" spans="1:2" x14ac:dyDescent="0.25">
      <c r="A13" t="s">
        <v>81</v>
      </c>
    </row>
    <row r="14" spans="1:2" x14ac:dyDescent="0.25">
      <c r="A14" t="s">
        <v>82</v>
      </c>
    </row>
    <row r="15" spans="1:2" x14ac:dyDescent="0.25">
      <c r="A15" s="35" t="s">
        <v>86</v>
      </c>
      <c r="B15" s="35" t="s">
        <v>87</v>
      </c>
    </row>
    <row r="16" spans="1:2" x14ac:dyDescent="0.25">
      <c r="A16" s="36" t="s">
        <v>83</v>
      </c>
      <c r="B16" s="36" t="s">
        <v>88</v>
      </c>
    </row>
    <row r="17" spans="1:2" x14ac:dyDescent="0.25">
      <c r="A17" s="36" t="s">
        <v>84</v>
      </c>
      <c r="B17" s="36" t="s">
        <v>89</v>
      </c>
    </row>
    <row r="18" spans="1:2" ht="30" x14ac:dyDescent="0.25">
      <c r="A18" s="36" t="s">
        <v>85</v>
      </c>
      <c r="B18" s="36" t="s">
        <v>88</v>
      </c>
    </row>
    <row r="19" spans="1:2" ht="45" x14ac:dyDescent="0.25">
      <c r="A19" s="36" t="s">
        <v>90</v>
      </c>
      <c r="B19" s="36" t="s">
        <v>91</v>
      </c>
    </row>
    <row r="20" spans="1:2" x14ac:dyDescent="0.25">
      <c r="A20" s="34"/>
    </row>
    <row r="21" spans="1:2" x14ac:dyDescent="0.25">
      <c r="A21" s="34"/>
    </row>
    <row r="22" spans="1:2" x14ac:dyDescent="0.25">
      <c r="A22" s="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L14" sqref="L14"/>
    </sheetView>
  </sheetViews>
  <sheetFormatPr defaultRowHeight="15" x14ac:dyDescent="0.25"/>
  <sheetData>
    <row r="1" spans="1:5" x14ac:dyDescent="0.25">
      <c r="A1" s="9" t="s">
        <v>92</v>
      </c>
    </row>
    <row r="2" spans="1:5" x14ac:dyDescent="0.25">
      <c r="A2" t="s">
        <v>94</v>
      </c>
    </row>
    <row r="3" spans="1:5" x14ac:dyDescent="0.25">
      <c r="A3" t="s">
        <v>93</v>
      </c>
    </row>
    <row r="4" spans="1:5" x14ac:dyDescent="0.25">
      <c r="A4" t="s">
        <v>95</v>
      </c>
    </row>
    <row r="5" spans="1:5" x14ac:dyDescent="0.25">
      <c r="A5" t="s">
        <v>107</v>
      </c>
    </row>
    <row r="7" spans="1:5" x14ac:dyDescent="0.25">
      <c r="A7" t="s">
        <v>56</v>
      </c>
      <c r="B7" t="s">
        <v>55</v>
      </c>
    </row>
    <row r="8" spans="1:5" x14ac:dyDescent="0.25">
      <c r="C8" s="42">
        <v>350000</v>
      </c>
      <c r="D8" s="42">
        <v>550000</v>
      </c>
      <c r="E8" t="s">
        <v>96</v>
      </c>
    </row>
    <row r="9" spans="1:5" x14ac:dyDescent="0.25">
      <c r="C9" s="42">
        <f>C8*0.1</f>
        <v>35000</v>
      </c>
      <c r="D9" s="42">
        <f>D8*0.1</f>
        <v>55000</v>
      </c>
      <c r="E9" t="s">
        <v>97</v>
      </c>
    </row>
    <row r="10" spans="1:5" x14ac:dyDescent="0.25">
      <c r="A10" s="40">
        <f>C8</f>
        <v>350000</v>
      </c>
      <c r="B10" s="40">
        <f>SUM(D8:D9)</f>
        <v>605000</v>
      </c>
      <c r="C10" t="s">
        <v>98</v>
      </c>
    </row>
    <row r="12" spans="1:5" x14ac:dyDescent="0.25">
      <c r="A12" s="40">
        <v>56000</v>
      </c>
      <c r="B12" s="40">
        <v>56000</v>
      </c>
      <c r="C12" t="s">
        <v>99</v>
      </c>
    </row>
    <row r="14" spans="1:5" x14ac:dyDescent="0.25">
      <c r="C14" s="42">
        <v>15000</v>
      </c>
      <c r="D14" s="42">
        <v>50000</v>
      </c>
      <c r="E14" t="s">
        <v>100</v>
      </c>
    </row>
    <row r="15" spans="1:5" x14ac:dyDescent="0.25">
      <c r="C15" s="42">
        <f>C14*0.1</f>
        <v>1500</v>
      </c>
      <c r="D15" s="42">
        <f>D14*0.1</f>
        <v>5000</v>
      </c>
      <c r="E15" t="s">
        <v>103</v>
      </c>
    </row>
    <row r="16" spans="1:5" x14ac:dyDescent="0.25">
      <c r="A16" s="40">
        <f>C14</f>
        <v>15000</v>
      </c>
      <c r="B16" s="40">
        <f>SUM(D14:D15)</f>
        <v>55000</v>
      </c>
      <c r="C16" t="s">
        <v>104</v>
      </c>
    </row>
    <row r="17" spans="1:3" x14ac:dyDescent="0.25">
      <c r="A17" s="41"/>
    </row>
    <row r="18" spans="1:3" x14ac:dyDescent="0.25">
      <c r="A18" s="22">
        <v>8000</v>
      </c>
      <c r="B18" s="22">
        <v>8000</v>
      </c>
      <c r="C18" t="s">
        <v>102</v>
      </c>
    </row>
    <row r="19" spans="1:3" x14ac:dyDescent="0.25">
      <c r="A19" s="22">
        <v>500</v>
      </c>
      <c r="B19" s="22">
        <v>500</v>
      </c>
      <c r="C19" t="s">
        <v>101</v>
      </c>
    </row>
    <row r="21" spans="1:3" x14ac:dyDescent="0.25">
      <c r="A21" s="22">
        <f>SUM(A8:A17)</f>
        <v>421000</v>
      </c>
      <c r="B21" s="22">
        <f>SUM(B8:B17)</f>
        <v>716000</v>
      </c>
      <c r="C21" t="s">
        <v>105</v>
      </c>
    </row>
    <row r="22" spans="1:3" x14ac:dyDescent="0.25">
      <c r="A22" s="22">
        <f>SUM(A18:A20)</f>
        <v>8500</v>
      </c>
      <c r="B22" s="22">
        <f>SUM(B18:B20)</f>
        <v>8500</v>
      </c>
      <c r="C2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workbookViewId="0">
      <pane ySplit="3" topLeftCell="A4" activePane="bottomLeft" state="frozen"/>
      <selection activeCell="B9" sqref="B9"/>
      <selection pane="bottomLeft" activeCell="B9" sqref="B9"/>
    </sheetView>
  </sheetViews>
  <sheetFormatPr defaultRowHeight="15" x14ac:dyDescent="0.25"/>
  <cols>
    <col min="1" max="1" width="19.42578125" customWidth="1"/>
    <col min="2" max="2" width="13.85546875" bestFit="1" customWidth="1"/>
    <col min="3" max="3" width="14.5703125" bestFit="1" customWidth="1"/>
    <col min="4" max="4" width="11" bestFit="1" customWidth="1"/>
    <col min="5" max="5" width="18" bestFit="1" customWidth="1"/>
    <col min="6" max="6" width="14" bestFit="1" customWidth="1"/>
    <col min="7" max="7" width="10.140625" bestFit="1" customWidth="1"/>
  </cols>
  <sheetData>
    <row r="1" spans="1:7" ht="21" x14ac:dyDescent="0.35">
      <c r="A1" s="21" t="s">
        <v>35</v>
      </c>
      <c r="B1" s="21"/>
    </row>
    <row r="3" spans="1:7" ht="30" x14ac:dyDescent="0.25">
      <c r="A3" s="18" t="s">
        <v>33</v>
      </c>
      <c r="B3" s="18" t="s">
        <v>32</v>
      </c>
      <c r="C3" s="18" t="s">
        <v>31</v>
      </c>
      <c r="D3" s="18" t="s">
        <v>30</v>
      </c>
      <c r="E3" s="18" t="s">
        <v>29</v>
      </c>
      <c r="F3" s="18" t="s">
        <v>28</v>
      </c>
      <c r="G3" s="26" t="s">
        <v>76</v>
      </c>
    </row>
    <row r="4" spans="1:7" x14ac:dyDescent="0.25">
      <c r="A4" s="33" t="s">
        <v>27</v>
      </c>
      <c r="B4" s="1" t="s">
        <v>26</v>
      </c>
      <c r="C4" s="1" t="s">
        <v>26</v>
      </c>
      <c r="D4" s="1" t="s">
        <v>25</v>
      </c>
      <c r="E4" s="1" t="s">
        <v>25</v>
      </c>
      <c r="F4" s="1" t="s">
        <v>25</v>
      </c>
      <c r="G4" s="31"/>
    </row>
    <row r="5" spans="1:7" x14ac:dyDescent="0.25">
      <c r="A5" s="32" t="s">
        <v>75</v>
      </c>
      <c r="B5" s="1"/>
      <c r="C5" s="1"/>
      <c r="D5" s="1"/>
      <c r="E5" s="1"/>
      <c r="F5" s="1"/>
      <c r="G5" s="31"/>
    </row>
    <row r="6" spans="1:7" x14ac:dyDescent="0.25">
      <c r="A6" s="14" t="s">
        <v>73</v>
      </c>
      <c r="B6" s="30">
        <f>'[1]Tier2 cost'!$B$29</f>
        <v>324000</v>
      </c>
      <c r="C6" s="30">
        <f>'[1]Tier2 cost'!$B$29</f>
        <v>324000</v>
      </c>
      <c r="D6" s="30">
        <f>MIN('[1]Tier1 cost'!$B$36,'[1]Tier1 cost'!$D$36)</f>
        <v>24400</v>
      </c>
      <c r="E6" s="30">
        <f>MIN('[1]Tier1 cost'!$B$36,'[1]Tier1 cost'!$D$36)</f>
        <v>24400</v>
      </c>
      <c r="F6" s="30">
        <f>MIN('[1]Tier1 cost'!$B$36,'[1]Tier1 cost'!$D$36)</f>
        <v>24400</v>
      </c>
      <c r="G6" s="29">
        <f>SUM(B6:F6)</f>
        <v>721200</v>
      </c>
    </row>
    <row r="7" spans="1:7" x14ac:dyDescent="0.25">
      <c r="A7" s="14" t="s">
        <v>72</v>
      </c>
      <c r="B7" s="30">
        <f>'[1]Tier2 cost'!$C$29</f>
        <v>415000</v>
      </c>
      <c r="C7" s="30">
        <f>'[1]Tier2 cost'!$C$29</f>
        <v>415000</v>
      </c>
      <c r="D7" s="30">
        <f>MAX('[1]Tier1 cost'!$C$36,'[1]Tier1 cost'!$E$36)</f>
        <v>329400</v>
      </c>
      <c r="E7" s="30">
        <f>MAX('[1]Tier1 cost'!$C$36,'[1]Tier1 cost'!$E$36)</f>
        <v>329400</v>
      </c>
      <c r="F7" s="30">
        <f>MAX('[1]Tier1 cost'!$C$36,'[1]Tier1 cost'!$E$36)</f>
        <v>329400</v>
      </c>
      <c r="G7" s="29">
        <f>SUM(B7:F7)</f>
        <v>1818200</v>
      </c>
    </row>
    <row r="8" spans="1:7" x14ac:dyDescent="0.25">
      <c r="A8" s="1"/>
      <c r="B8" s="1"/>
      <c r="C8" s="1"/>
      <c r="D8" s="28"/>
      <c r="E8" s="1"/>
      <c r="F8" s="1"/>
      <c r="G8" s="31"/>
    </row>
    <row r="9" spans="1:7" x14ac:dyDescent="0.25">
      <c r="A9" s="28" t="s">
        <v>74</v>
      </c>
      <c r="B9" s="27"/>
      <c r="C9" s="27"/>
      <c r="D9" s="27"/>
      <c r="E9" s="27"/>
      <c r="F9" s="27"/>
      <c r="G9" s="26"/>
    </row>
    <row r="10" spans="1:7" x14ac:dyDescent="0.25">
      <c r="A10" s="14" t="s">
        <v>73</v>
      </c>
      <c r="B10" s="30">
        <f>'[1]Tier2 cost'!$B$30</f>
        <v>27000</v>
      </c>
      <c r="C10" s="30">
        <f>'[1]Tier2 cost'!$B$30</f>
        <v>27000</v>
      </c>
      <c r="D10" s="30">
        <f>MIN('[1]Tier1 cost'!$B$37,'[1]Tier1 cost'!$D$37)</f>
        <v>9216</v>
      </c>
      <c r="E10" s="30">
        <f>MIN('[1]Tier1 cost'!$B$37,'[1]Tier1 cost'!$D$37)</f>
        <v>9216</v>
      </c>
      <c r="F10" s="30">
        <f>MIN('[1]Tier1 cost'!$B$37,'[1]Tier1 cost'!$D$37)</f>
        <v>9216</v>
      </c>
      <c r="G10" s="29">
        <f>SUM(B10:F10)</f>
        <v>81648</v>
      </c>
    </row>
    <row r="11" spans="1:7" x14ac:dyDescent="0.25">
      <c r="A11" s="14" t="s">
        <v>72</v>
      </c>
      <c r="B11" s="30">
        <f>'[1]Tier2 cost'!$C$30</f>
        <v>82000</v>
      </c>
      <c r="C11" s="30">
        <f>'[1]Tier2 cost'!$C$30</f>
        <v>82000</v>
      </c>
      <c r="D11" s="30">
        <f>MAX('[1]Tier1 cost'!$C$37,'[1]Tier1 cost'!$E$37)</f>
        <v>91216</v>
      </c>
      <c r="E11" s="30">
        <f>MAX('[1]Tier1 cost'!$C$37,'[1]Tier1 cost'!$E$37)</f>
        <v>91216</v>
      </c>
      <c r="F11" s="30">
        <f>MAX('[1]Tier1 cost'!$C$37,'[1]Tier1 cost'!$E$37)</f>
        <v>91216</v>
      </c>
      <c r="G11" s="29">
        <f>SUM(B11:F11)</f>
        <v>437648</v>
      </c>
    </row>
    <row r="12" spans="1:7" x14ac:dyDescent="0.25">
      <c r="A12" s="28"/>
      <c r="B12" s="27"/>
      <c r="C12" s="27"/>
      <c r="D12" s="27"/>
      <c r="E12" s="27"/>
      <c r="F12" s="27"/>
      <c r="G12" s="26"/>
    </row>
    <row r="13" spans="1:7" x14ac:dyDescent="0.25">
      <c r="A13" s="14"/>
      <c r="B13" s="27"/>
      <c r="C13" s="27"/>
      <c r="D13" s="27"/>
      <c r="E13" s="27"/>
      <c r="F13" s="27"/>
      <c r="G13" s="26"/>
    </row>
    <row r="14" spans="1:7" ht="102" x14ac:dyDescent="0.25">
      <c r="A14" s="14" t="s">
        <v>71</v>
      </c>
      <c r="B14" s="24"/>
      <c r="C14" s="24"/>
      <c r="D14" s="24"/>
      <c r="E14" s="25" t="s">
        <v>70</v>
      </c>
      <c r="F14" s="24"/>
      <c r="G14" s="23"/>
    </row>
    <row r="16" spans="1:7" x14ac:dyDescent="0.25">
      <c r="A16" s="4" t="s">
        <v>3</v>
      </c>
    </row>
    <row r="17" spans="1:6" x14ac:dyDescent="0.25">
      <c r="A17" s="3" t="s">
        <v>2</v>
      </c>
      <c r="B17" s="1">
        <v>120</v>
      </c>
      <c r="C17" s="1">
        <v>30</v>
      </c>
      <c r="D17" s="1">
        <v>20</v>
      </c>
      <c r="E17" s="1" t="s">
        <v>1</v>
      </c>
      <c r="F17" s="1" t="s">
        <v>1</v>
      </c>
    </row>
    <row r="18" spans="1:6" x14ac:dyDescent="0.25">
      <c r="A18" s="3" t="s">
        <v>0</v>
      </c>
      <c r="B18" s="2" t="str">
        <f>IF(B17="","?",IF(B17&lt;=50,"Y","N"))</f>
        <v>N</v>
      </c>
      <c r="C18" s="2" t="str">
        <f>IF(C17="","?",IF(C17&lt;=50,"Y","N"))</f>
        <v>Y</v>
      </c>
      <c r="D18" s="1" t="str">
        <f>IF(D17="","?",IF(D17&lt;=50,"Y","N"))</f>
        <v>Y</v>
      </c>
      <c r="E18" s="1" t="s">
        <v>12</v>
      </c>
      <c r="F18" s="1" t="s">
        <v>12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facility specific info</vt:lpstr>
      <vt:lpstr>Northstar</vt:lpstr>
      <vt:lpstr>Trautman</vt:lpstr>
      <vt:lpstr>Bullseye</vt:lpstr>
      <vt:lpstr>Uroboros</vt:lpstr>
      <vt:lpstr>total cost (OLD)</vt:lpstr>
    </vt:vector>
  </TitlesOfParts>
  <Company>State of Oregon DEQ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Westersund</dc:creator>
  <cp:lastModifiedBy>Joe Westersund</cp:lastModifiedBy>
  <dcterms:created xsi:type="dcterms:W3CDTF">2016-05-20T17:35:34Z</dcterms:created>
  <dcterms:modified xsi:type="dcterms:W3CDTF">2016-06-01T00:18:53Z</dcterms:modified>
</cp:coreProperties>
</file>