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activeX/activeX1.xml" ContentType="application/vnd.ms-office.activeX+xml"/>
  <Override PartName="/xl/activeX/activeX2.xml" ContentType="application/vnd.ms-office.activeX+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hnidey\Desktop\"/>
    </mc:Choice>
  </mc:AlternateContent>
  <bookViews>
    <workbookView xWindow="0" yWindow="0" windowWidth="11670" windowHeight="7860" activeTab="1"/>
  </bookViews>
  <sheets>
    <sheet name="Schedule summary" sheetId="5" r:id="rId1"/>
    <sheet name="Schedule" sheetId="1" r:id="rId2"/>
    <sheet name="Tasks summary" sheetId="3" r:id="rId3"/>
    <sheet name="main sharepoint" sheetId="6" r:id="rId4"/>
    <sheet name="ind SP" sheetId="7" r:id="rId5"/>
  </sheets>
  <definedNames>
    <definedName name="_xlnm._FilterDatabase" localSheetId="1" hidden="1">Schedule!$A$1:$XFB$231</definedName>
    <definedName name="AdvisoryCommittee">Schedule!$A$128</definedName>
    <definedName name="advisorycommitteepresentation">Schedule!#REF!</definedName>
    <definedName name="closingrecordsandarchival">Schedule!$227:$227</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8" i="1" l="1"/>
  <c r="D64" i="1" l="1"/>
  <c r="D186" i="1" l="1"/>
  <c r="D185" i="1"/>
  <c r="D157" i="1"/>
  <c r="D204" i="1" l="1"/>
  <c r="D160" i="1"/>
  <c r="C58" i="3" l="1"/>
  <c r="E17" i="7"/>
  <c r="D17" i="7"/>
  <c r="D146" i="1"/>
  <c r="E10" i="7" l="1"/>
  <c r="D10" i="7"/>
  <c r="C51" i="5"/>
  <c r="C48" i="3"/>
  <c r="D62" i="1"/>
  <c r="D61" i="1"/>
  <c r="D63" i="1"/>
  <c r="D66" i="1"/>
  <c r="D67"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90" i="1"/>
  <c r="D193" i="1"/>
  <c r="D199" i="1"/>
  <c r="D200" i="1"/>
  <c r="D202" i="1"/>
  <c r="D206" i="1"/>
  <c r="D207" i="1"/>
  <c r="D210" i="1"/>
  <c r="E23" i="7" l="1"/>
  <c r="D23" i="7"/>
  <c r="E11" i="7"/>
  <c r="D11" i="7"/>
  <c r="C53" i="5"/>
  <c r="C51" i="3"/>
  <c r="C50" i="5"/>
  <c r="C62" i="5"/>
  <c r="C66" i="3"/>
  <c r="C49" i="3"/>
  <c r="E30" i="7"/>
  <c r="E31" i="6"/>
  <c r="E33" i="7"/>
  <c r="C59" i="5"/>
  <c r="E18" i="7"/>
  <c r="C59" i="3" l="1"/>
  <c r="E19" i="7"/>
  <c r="D32" i="6"/>
  <c r="D31" i="6"/>
  <c r="C73" i="5"/>
  <c r="C75" i="3"/>
  <c r="D33" i="7"/>
  <c r="D18" i="7"/>
  <c r="D29" i="6"/>
  <c r="D32" i="7"/>
  <c r="D19" i="7"/>
  <c r="C71" i="5"/>
  <c r="E29" i="6"/>
  <c r="E32" i="6"/>
  <c r="E32" i="7"/>
  <c r="D30" i="7"/>
  <c r="C60" i="3"/>
  <c r="C73" i="3"/>
  <c r="C74" i="5"/>
  <c r="C58" i="5"/>
  <c r="C24" i="5" l="1"/>
  <c r="D39" i="7"/>
  <c r="D44" i="7"/>
  <c r="E42" i="7"/>
  <c r="E39" i="6"/>
  <c r="E36" i="6" l="1"/>
  <c r="E2" i="7"/>
  <c r="D2" i="7"/>
  <c r="D40" i="7"/>
  <c r="E14" i="7"/>
  <c r="E14" i="6"/>
  <c r="D14" i="7"/>
  <c r="D14" i="6"/>
  <c r="C28" i="5"/>
  <c r="E41" i="7"/>
  <c r="E16" i="7"/>
  <c r="E16" i="6"/>
  <c r="D16" i="7"/>
  <c r="D16" i="6"/>
  <c r="D39" i="6"/>
  <c r="E38" i="7"/>
  <c r="E8" i="7"/>
  <c r="E7" i="6"/>
  <c r="D8" i="7"/>
  <c r="D7" i="6"/>
  <c r="E43" i="7"/>
  <c r="E20" i="7"/>
  <c r="E19" i="6"/>
  <c r="D20" i="7"/>
  <c r="D19" i="6"/>
  <c r="E40" i="7"/>
  <c r="C30" i="3"/>
  <c r="C31" i="3"/>
  <c r="C25" i="3"/>
  <c r="D41" i="6"/>
  <c r="C28" i="3"/>
  <c r="D38" i="7"/>
  <c r="D42" i="7"/>
  <c r="E43" i="6"/>
  <c r="E44" i="7"/>
  <c r="D43" i="6"/>
  <c r="D38" i="6"/>
  <c r="E39" i="7"/>
  <c r="C26" i="3"/>
  <c r="C32" i="3"/>
  <c r="C30" i="5"/>
  <c r="C32" i="5"/>
  <c r="E37" i="6"/>
  <c r="D40" i="6"/>
  <c r="D42" i="6"/>
  <c r="D37" i="7"/>
  <c r="D41" i="7"/>
  <c r="D43" i="7"/>
  <c r="C24" i="3"/>
  <c r="C29" i="3"/>
  <c r="C29" i="5"/>
  <c r="D36" i="6"/>
  <c r="E40" i="6"/>
  <c r="E42" i="6"/>
  <c r="E37" i="7"/>
  <c r="C25" i="5"/>
  <c r="C26" i="5"/>
  <c r="C31" i="5"/>
  <c r="D37" i="6"/>
  <c r="E41" i="6"/>
  <c r="D26" i="6"/>
  <c r="C66" i="5" l="1"/>
  <c r="C77" i="3"/>
  <c r="E24" i="6" l="1"/>
  <c r="D25" i="7"/>
  <c r="D24" i="6"/>
  <c r="E33" i="6"/>
  <c r="D33" i="6"/>
  <c r="E34" i="7"/>
  <c r="D34" i="7"/>
  <c r="D12" i="6"/>
  <c r="E12" i="6"/>
  <c r="E25" i="7"/>
  <c r="C76" i="5"/>
  <c r="C67" i="3"/>
  <c r="B26" i="6"/>
  <c r="E26" i="6"/>
  <c r="E27" i="7"/>
  <c r="D27" i="7"/>
  <c r="E36" i="7" l="1"/>
  <c r="D36"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1" i="7"/>
  <c r="E31" i="7"/>
  <c r="E35" i="7"/>
  <c r="D35" i="7"/>
  <c r="E7" i="7"/>
  <c r="D7" i="7"/>
  <c r="E3" i="7"/>
  <c r="D3" i="7"/>
  <c r="E12" i="7"/>
  <c r="D12" i="7"/>
  <c r="E24" i="7"/>
  <c r="D24" i="7"/>
  <c r="C50" i="3"/>
  <c r="E6" i="7"/>
  <c r="D6" i="7"/>
  <c r="E26" i="7"/>
  <c r="D26" i="7"/>
  <c r="C20" i="3"/>
  <c r="C34" i="3"/>
  <c r="E4" i="7"/>
  <c r="D4" i="7"/>
  <c r="E9" i="7"/>
  <c r="D9" i="7"/>
  <c r="E15" i="7"/>
  <c r="D15" i="7"/>
  <c r="C60" i="5"/>
  <c r="E21" i="7"/>
  <c r="E22" i="7"/>
  <c r="D22" i="7"/>
  <c r="D21" i="7"/>
  <c r="E28" i="7"/>
  <c r="D28" i="7"/>
  <c r="E5" i="7"/>
  <c r="D5" i="7"/>
  <c r="E13" i="7"/>
  <c r="D13" i="7"/>
  <c r="E29" i="7"/>
  <c r="D29"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57" i="5"/>
  <c r="C69" i="5"/>
  <c r="C45" i="3"/>
  <c r="C74" i="3"/>
  <c r="C62" i="3"/>
  <c r="C61" i="5"/>
  <c r="C68" i="5"/>
  <c r="C17" i="5"/>
</calcChain>
</file>

<file path=xl/sharedStrings.xml><?xml version="1.0" encoding="utf-8"?>
<sst xmlns="http://schemas.openxmlformats.org/spreadsheetml/2006/main" count="825" uniqueCount="430">
  <si>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</si>
  <si>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</si>
  <si>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</si>
  <si>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</si>
  <si>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</si>
  <si>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</si>
  <si>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</si>
  <si>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</si>
  <si>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</si>
  <si>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</si>
  <si>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</si>
  <si>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</si>
  <si>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</si>
  <si>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</si>
  <si>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</si>
  <si>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</si>
  <si>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</si>
  <si>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</si>
  <si>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T/P</t>
  </si>
  <si>
    <t>Director</t>
  </si>
  <si>
    <t>Rule proposal complexity</t>
  </si>
  <si>
    <t>Advisory Committee</t>
  </si>
  <si>
    <t>Y/N</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</si>
  <si>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</si>
  <si>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</si>
  <si>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</si>
  <si>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</si>
  <si>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</si>
  <si>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</si>
  <si>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</si>
  <si>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</si>
  <si>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</si>
  <si>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</si>
  <si>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</si>
  <si>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</si>
  <si>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</si>
  <si>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</si>
  <si>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</si>
  <si>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</si>
  <si>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</si>
  <si>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</si>
  <si>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</si>
  <si>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</si>
  <si>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</si>
  <si>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</si>
  <si>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</si>
  <si>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</si>
  <si>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</si>
  <si>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</si>
  <si>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</si>
  <si>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</si>
  <si>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</si>
  <si>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</si>
  <si>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</si>
  <si>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</si>
  <si>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</si>
  <si>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</si>
  <si>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</si>
  <si>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</si>
  <si>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</si>
  <si>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</si>
  <si>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</si>
  <si>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</si>
  <si>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</si>
  <si>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</si>
  <si>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</si>
  <si>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</si>
  <si>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</si>
  <si>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</si>
  <si>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</si>
  <si>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</si>
  <si>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Simple/Average/Complex</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</si>
  <si>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</si>
  <si>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</si>
  <si>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</si>
  <si>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</si>
  <si>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</si>
  <si>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</si>
  <si>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</si>
  <si>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</si>
  <si>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</si>
  <si>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</si>
  <si>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</si>
  <si>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</si>
  <si>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</si>
  <si>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</si>
  <si>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</si>
  <si>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</si>
  <si>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</si>
  <si>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</si>
  <si>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</si>
  <si>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</si>
  <si>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</si>
  <si>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</si>
  <si>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</si>
  <si>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</si>
  <si>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</si>
  <si>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</si>
  <si>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</si>
  <si>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</si>
  <si>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</si>
  <si>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</si>
  <si>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</si>
  <si>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</si>
  <si>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</si>
  <si>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</si>
  <si>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</si>
  <si>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</si>
  <si>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</si>
  <si>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</si>
  <si>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</si>
  <si>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</si>
  <si>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</si>
  <si>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</si>
  <si>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</si>
  <si>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</si>
  <si>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</si>
  <si>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</si>
  <si>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</si>
  <si>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</si>
  <si>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</si>
  <si>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</si>
  <si>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</si>
  <si>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</si>
  <si>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</si>
  <si>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</si>
  <si>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</si>
  <si>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</si>
  <si>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</si>
  <si>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</si>
  <si>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</si>
  <si>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</si>
  <si>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</si>
  <si>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</si>
  <si>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</si>
  <si>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</si>
  <si>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</si>
  <si>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</si>
  <si>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</si>
  <si>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</si>
  <si>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</si>
  <si>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</si>
  <si>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</si>
  <si>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</si>
  <si>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</si>
  <si>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</si>
  <si>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</si>
  <si>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</si>
  <si>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</si>
  <si>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</si>
  <si>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</si>
  <si>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</si>
  <si>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</si>
  <si>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</si>
  <si>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</si>
  <si>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</si>
  <si>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</si>
  <si>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</si>
  <si>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</si>
  <si>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</si>
  <si>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</si>
  <si>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</si>
  <si>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</si>
  <si>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</si>
  <si>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</si>
  <si>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</si>
  <si>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</si>
  <si>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</si>
  <si>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</si>
  <si>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</si>
  <si>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</si>
  <si>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</si>
  <si>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</si>
  <si>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</si>
  <si>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</si>
  <si>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</si>
  <si>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</si>
  <si>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</si>
  <si>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</si>
  <si>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</si>
  <si>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</si>
  <si>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</si>
  <si>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</si>
  <si>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</si>
  <si>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</si>
  <si>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</si>
  <si>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</si>
  <si>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</si>
  <si>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</si>
  <si>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</si>
  <si>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</si>
  <si>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</si>
  <si>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</si>
  <si>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</si>
  <si>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</si>
  <si>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</si>
  <si>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</si>
  <si>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</si>
  <si>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</si>
  <si>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</si>
  <si>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</si>
  <si>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</si>
  <si>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</si>
  <si>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</si>
  <si>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</si>
  <si>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</si>
  <si>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</si>
  <si>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</si>
  <si>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</si>
  <si>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</si>
  <si>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</si>
  <si>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</si>
  <si>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</si>
  <si>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</si>
  <si>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</si>
  <si>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</si>
  <si>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</si>
  <si>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</si>
  <si>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</si>
  <si>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</si>
  <si>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</si>
  <si>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</si>
  <si>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</si>
  <si>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</si>
  <si>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</si>
  <si>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</si>
  <si>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</si>
  <si>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</si>
  <si>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</si>
  <si>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</si>
  <si>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</si>
  <si>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</si>
  <si>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</si>
  <si>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</si>
  <si>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</si>
  <si>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</si>
  <si>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</si>
  <si>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</si>
  <si>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</si>
  <si>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</si>
  <si>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</si>
  <si>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</si>
  <si>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</si>
  <si>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</si>
  <si>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</si>
  <si>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</si>
  <si>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</si>
  <si>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</si>
  <si>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</si>
  <si>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</si>
  <si>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</si>
  <si>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</si>
  <si>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</si>
  <si>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</si>
  <si>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</si>
  <si>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</si>
  <si>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</si>
  <si>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</si>
  <si>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</si>
  <si>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</si>
  <si>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</si>
  <si>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</si>
  <si>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</si>
  <si>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</si>
  <si>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</si>
  <si>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</si>
  <si>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</si>
  <si>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</si>
  <si>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</si>
  <si>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</si>
  <si>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</si>
  <si>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</si>
  <si>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</si>
  <si>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</si>
  <si>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</si>
  <si>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</si>
  <si>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</si>
  <si>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</si>
  <si>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</si>
  <si>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</si>
  <si>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</si>
  <si>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</si>
  <si>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</si>
  <si>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</si>
  <si>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</si>
  <si>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</si>
  <si>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</si>
  <si>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</si>
  <si>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</si>
  <si>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</si>
  <si>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</si>
  <si>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</si>
  <si>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</si>
  <si>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</si>
  <si>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</si>
  <si>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</si>
  <si>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</si>
  <si>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</si>
  <si>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</si>
  <si>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</si>
  <si>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</si>
  <si>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</si>
  <si>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</si>
  <si>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</si>
  <si>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</si>
  <si>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</si>
  <si>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</si>
  <si>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</si>
  <si>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</si>
  <si>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</si>
  <si>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</si>
  <si>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</si>
  <si>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</si>
  <si>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</si>
  <si>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</si>
  <si>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</si>
  <si>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</si>
  <si>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</si>
  <si>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</si>
  <si>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</si>
  <si>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</si>
  <si>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</si>
  <si>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</si>
  <si>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</si>
  <si>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</si>
  <si>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</si>
  <si>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</si>
  <si>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</si>
  <si>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</si>
  <si>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</si>
  <si>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</si>
  <si>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</si>
  <si>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</si>
  <si>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</si>
  <si>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</si>
  <si>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</si>
  <si>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</si>
  <si>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</si>
  <si>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</si>
  <si>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</si>
  <si>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</si>
  <si>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</si>
  <si>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</si>
  <si>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</si>
  <si>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</si>
  <si>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</si>
  <si>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</si>
  <si>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</si>
  <si>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</si>
  <si>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</si>
  <si>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</si>
  <si>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</si>
  <si>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</si>
  <si>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</si>
  <si>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</si>
  <si>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</si>
  <si>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</si>
  <si>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</si>
  <si>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</si>
  <si>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</si>
  <si>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</si>
  <si>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</si>
  <si>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</si>
  <si>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</si>
  <si>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</si>
  <si>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</si>
  <si>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</si>
  <si>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</si>
  <si>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</si>
  <si>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</si>
  <si>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</si>
  <si>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</si>
  <si>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</si>
  <si>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</si>
  <si>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</si>
  <si>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complete staff report</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</si>
  <si>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</si>
  <si>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</si>
  <si>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</si>
  <si>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</si>
  <si>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</si>
  <si>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</si>
  <si>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</si>
  <si>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</si>
  <si>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</si>
  <si>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</si>
  <si>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</si>
  <si>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</si>
  <si>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</si>
  <si>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</si>
  <si>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</si>
  <si>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Finalizes proofing of  EQC Staff report:
-staff report
-rules
-supporting documents
-notify RGL staff report is ready for review</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</si>
  <si>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</si>
  <si>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</si>
  <si>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</si>
  <si>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</si>
  <si>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</si>
  <si>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</si>
  <si>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Effecive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</si>
  <si>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</si>
  <si>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</si>
  <si>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</si>
  <si>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RGL ARC</t>
  </si>
  <si>
    <t xml:space="preserve"> ARC RGL</t>
  </si>
  <si>
    <t>DEADLINE DEQ must send notification or DAS Part 2 within 10 days of EQC action</t>
  </si>
  <si>
    <t>ARC RGL</t>
  </si>
  <si>
    <t>Wrap up</t>
  </si>
  <si>
    <t xml:space="preserve">-check that comment web page has closed
-downloads online public comments to Excel
-convert text url's for attachments to live links
-turn on word wrap
-upload to sharepoint
</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</si>
  <si>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</si>
  <si>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
develops response to comments by:
-organizing comments into categories
-developing one response to each catgegory of comments
-obtains PMGR and RGL review of draft responses
-draft EQC staff report
-copy and paste applicable sections from Public Notice into staff report
-Check to ensure language from Public Notice is still accurate and properly reflects timing of future/past events
-edit rules as necessary
-ask RGL for publication review</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</si>
  <si>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PL review is complete</t>
  </si>
  <si>
    <t xml:space="preserve">-submits EQC packet to EQCC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</si>
  <si>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 xml:space="preserve">-prepares NOTICE, PROPOSED.RULES &amp; optional SUPPORTING.DOCUMENTS
-addresses all comments, but does not delete them
-ensure track changes is on
-accepts and rejects language as team agrees
-notify RGL documents are ready for review
</t>
  </si>
  <si>
    <t>Remind PL to start finalizing rule documents</t>
  </si>
  <si>
    <t>Send notice filing email to PL that describes steps necessary to get notice documents ready for publication.</t>
  </si>
  <si>
    <t>Send PL email describing next steps</t>
  </si>
  <si>
    <t>Remind PL of upcoming tasks:
-Revise rules to address comments
-Respond to comments
-Draft staff report
-Management review of staff report
-submit staff report to EQCC 5 weeks before EQC meeting</t>
  </si>
  <si>
    <t xml:space="preserve">
-presents prioritized list (Draft DEQ Rulemaking Plan and Place Mat) to Director (3 times/yr.; Feb.,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Liason (Christine Svetkovich)
- all managers who make rules
- Communications
-EQC coordinator to include in monthly Director's Report
-Cc… DA, PL, RGL</t>
  </si>
  <si>
    <t>notify PMGR notice package ready f for review (5 weeks before filing notice)</t>
  </si>
  <si>
    <t>initiates PMGR Fee Approval Packet review, addresses suggestions</t>
  </si>
  <si>
    <t>on PMGR approval, notify DA notice package ready for review (4 weeks before filing notice)</t>
  </si>
  <si>
    <t>on DA approval, notify communications notice package ready for review (3 weeks before filing notice)</t>
  </si>
  <si>
    <t>pmgr completes review (EQC-8 weeks)</t>
  </si>
  <si>
    <t>Obtain review of pmgr and RGL review of fee packet</t>
  </si>
  <si>
    <t>-Use drop down arrow to select notice publication date in suggested "Notice Publication Date" (Cell D65)
-Use drop down arrow to select EQC date in suggested "EQC Meeting" date (Cell D69)
-Worksheet will populate all other dates
-Manually fill in desired dates under "Amended Dates"</t>
  </si>
  <si>
    <t>Send post-EQC GovDelivery notice about rule adoption</t>
  </si>
  <si>
    <r>
      <t>-Template in EQC Preparation folder</t>
    </r>
    <r>
      <rPr>
        <sz val="12"/>
        <color theme="1"/>
        <rFont val="Times New Roman"/>
      </rPr>
      <t xml:space="preserve">
-RGL sends GovDelivery notice to same parties that prior notices for this rulemaking were sent to
-This notice states EQC adopted the rules and explains where to find copies of EQC staff report and the adopted rules</t>
    </r>
  </si>
  <si>
    <t>Air Toxics 2016 Permanent</t>
  </si>
  <si>
    <t>10/19/2016</t>
  </si>
  <si>
    <t>7/15/2016</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</si>
</sst>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6"/>
      <color theme="1"/>
      <name val="Arial"/>
      <family val="2"/>
    </font>
    <font>
      <sz val="16"/>
      <color theme="1"/>
      <name val="Arial"/>
      <family val="2"/>
    </font>
    <font>
      <sz val="16"/>
      <color theme="1"/>
      <name val="Times New Roman"/>
      <family val="1"/>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315">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5" borderId="5" xfId="0" applyFont="1" applyFill="1" applyBorder="1" applyAlignment="1" applyProtection="1">
      <alignment horizontal="center" vertical="center" wrapText="1"/>
    </xf>
    <xf numFmtId="0" fontId="17" fillId="5" borderId="5" xfId="0" applyFont="1" applyFill="1" applyBorder="1" applyAlignment="1" applyProtection="1">
      <alignment vertical="center" wrapText="1"/>
    </xf>
    <xf numFmtId="14" fontId="19" fillId="5" borderId="5" xfId="0" applyNumberFormat="1" applyFont="1" applyFill="1" applyBorder="1" applyAlignment="1" applyProtection="1">
      <alignment horizontal="center" vertical="center" wrapText="1"/>
    </xf>
    <xf numFmtId="14" fontId="17" fillId="5" borderId="5" xfId="0" applyNumberFormat="1" applyFont="1" applyFill="1" applyBorder="1" applyAlignment="1" applyProtection="1">
      <alignment horizontal="center" vertical="center" wrapText="1"/>
    </xf>
    <xf numFmtId="14" fontId="17" fillId="5" borderId="5" xfId="0" applyNumberFormat="1" applyFont="1" applyFill="1" applyBorder="1" applyAlignment="1" applyProtection="1">
      <alignment vertical="center" wrapText="1"/>
    </xf>
    <xf numFmtId="0" fontId="16" fillId="5" borderId="0" xfId="0" applyFont="1" applyFill="1"/>
    <xf numFmtId="0" fontId="16" fillId="6" borderId="0" xfId="0" applyFont="1" applyFill="1"/>
    <xf numFmtId="14" fontId="1" fillId="7" borderId="5" xfId="0" applyNumberFormat="1" applyFont="1" applyFill="1" applyBorder="1" applyAlignment="1" applyProtection="1">
      <alignment vertical="center" wrapText="1"/>
    </xf>
    <xf numFmtId="0" fontId="0" fillId="7"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5" borderId="11" xfId="0" applyFont="1" applyFill="1" applyBorder="1" applyAlignment="1" applyProtection="1">
      <alignment horizontal="left" vertical="top" wrapText="1"/>
    </xf>
    <xf numFmtId="49" fontId="14" fillId="5"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5"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5"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7" borderId="11" xfId="0"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0" fontId="25" fillId="9"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8"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8" borderId="14" xfId="0" applyNumberFormat="1" applyFont="1" applyFill="1" applyBorder="1" applyAlignment="1">
      <alignment horizontal="left" vertical="center" wrapText="1"/>
    </xf>
    <xf numFmtId="49" fontId="0" fillId="0" borderId="0" xfId="0" applyNumberFormat="1"/>
    <xf numFmtId="49" fontId="1" fillId="8" borderId="14" xfId="0" applyNumberFormat="1" applyFont="1" applyFill="1" applyBorder="1" applyAlignment="1">
      <alignment horizontal="left" vertical="top" wrapText="1"/>
    </xf>
    <xf numFmtId="14" fontId="1" fillId="8"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8" borderId="17" xfId="0" applyNumberFormat="1" applyFont="1" applyFill="1" applyBorder="1" applyAlignment="1">
      <alignment horizontal="left" vertical="center" wrapText="1"/>
    </xf>
    <xf numFmtId="14" fontId="1" fillId="8"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9"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8" borderId="15" xfId="0" applyNumberFormat="1" applyFont="1" applyFill="1" applyBorder="1" applyAlignment="1">
      <alignment horizontal="left" vertical="center" wrapText="1"/>
    </xf>
    <xf numFmtId="14" fontId="1" fillId="8" borderId="15" xfId="0" applyNumberFormat="1" applyFont="1" applyFill="1" applyBorder="1" applyAlignment="1">
      <alignment horizontal="left" vertical="center" wrapText="1"/>
    </xf>
    <xf numFmtId="49" fontId="9" fillId="8"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6" borderId="11" xfId="0" applyFont="1" applyFill="1" applyBorder="1" applyAlignment="1" applyProtection="1">
      <alignment horizontal="left" vertical="top" wrapText="1"/>
    </xf>
    <xf numFmtId="14" fontId="1" fillId="6" borderId="5" xfId="0" applyNumberFormat="1" applyFont="1" applyFill="1" applyBorder="1" applyAlignment="1" applyProtection="1">
      <alignment horizontal="left" vertical="center" wrapText="1"/>
    </xf>
    <xf numFmtId="49" fontId="1" fillId="6"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5"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5"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5" borderId="19" xfId="0" applyNumberFormat="1" applyFont="1" applyFill="1" applyBorder="1" applyAlignment="1" applyProtection="1">
      <alignment vertical="center" wrapText="1"/>
      <protection locked="0"/>
    </xf>
    <xf numFmtId="14" fontId="1" fillId="6" borderId="19" xfId="0" applyNumberFormat="1" applyFont="1" applyFill="1" applyBorder="1" applyAlignment="1" applyProtection="1">
      <alignment horizontal="left" vertical="center" wrapText="1"/>
      <protection locked="0"/>
    </xf>
    <xf numFmtId="14" fontId="19" fillId="5"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7" borderId="19" xfId="0" applyNumberFormat="1" applyFont="1" applyFill="1" applyBorder="1" applyAlignment="1" applyProtection="1">
      <alignment vertical="center" wrapText="1"/>
      <protection locked="0"/>
    </xf>
    <xf numFmtId="0" fontId="0" fillId="0" borderId="19" xfId="0" applyBorder="1"/>
    <xf numFmtId="49" fontId="29" fillId="5"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5"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5" borderId="23" xfId="0" applyNumberFormat="1" applyFont="1" applyFill="1" applyBorder="1" applyAlignment="1" applyProtection="1">
      <alignment vertical="center" wrapText="1"/>
      <protection locked="0"/>
    </xf>
    <xf numFmtId="14" fontId="1" fillId="6"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5" borderId="9"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5" borderId="1" xfId="0" applyNumberFormat="1" applyFont="1" applyFill="1" applyBorder="1" applyAlignment="1" applyProtection="1">
      <alignment vertical="center" wrapText="1"/>
    </xf>
    <xf numFmtId="14" fontId="1" fillId="6"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6"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5"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4"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5"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5"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5"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49" fontId="6" fillId="0" borderId="28" xfId="0" applyNumberFormat="1" applyFont="1" applyFill="1" applyBorder="1" applyAlignment="1" applyProtection="1">
      <alignment vertical="center" wrapText="1"/>
    </xf>
    <xf numFmtId="14" fontId="19" fillId="5" borderId="28" xfId="0" applyNumberFormat="1" applyFont="1" applyFill="1" applyBorder="1" applyAlignment="1" applyProtection="1">
      <alignment horizontal="center" vertical="center" wrapText="1"/>
      <protection locked="0"/>
    </xf>
    <xf numFmtId="0" fontId="11" fillId="0" borderId="28" xfId="1" applyBorder="1"/>
    <xf numFmtId="0" fontId="17" fillId="5" borderId="28" xfId="0" applyFont="1" applyFill="1" applyBorder="1" applyAlignment="1" applyProtection="1">
      <alignment horizontal="center" vertical="center" wrapText="1"/>
    </xf>
    <xf numFmtId="14" fontId="18" fillId="5"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9" fillId="5" borderId="28" xfId="0" applyNumberFormat="1" applyFont="1" applyFill="1" applyBorder="1" applyAlignment="1" applyProtection="1">
      <alignment horizontal="center" vertical="center" wrapText="1"/>
    </xf>
    <xf numFmtId="14" fontId="17" fillId="5"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0" borderId="28" xfId="0" applyFont="1" applyFill="1" applyBorder="1" applyAlignment="1" applyProtection="1">
      <alignment vertical="center" wrapText="1"/>
    </xf>
    <xf numFmtId="49" fontId="1" fillId="10" borderId="28" xfId="0" applyNumberFormat="1" applyFont="1" applyFill="1" applyBorder="1" applyAlignment="1" applyProtection="1">
      <alignment vertical="center" wrapText="1"/>
    </xf>
    <xf numFmtId="14" fontId="1" fillId="10" borderId="28" xfId="0" applyNumberFormat="1" applyFont="1" applyFill="1" applyBorder="1" applyAlignment="1" applyProtection="1">
      <alignment horizontal="center" vertical="center" wrapText="1"/>
      <protection locked="0"/>
    </xf>
    <xf numFmtId="14" fontId="1" fillId="10" borderId="28" xfId="0" applyNumberFormat="1" applyFont="1" applyFill="1" applyBorder="1" applyAlignment="1" applyProtection="1">
      <alignment vertical="center" wrapText="1"/>
      <protection locked="0"/>
    </xf>
    <xf numFmtId="0" fontId="26" fillId="10" borderId="28" xfId="0" applyFont="1" applyFill="1" applyBorder="1" applyAlignment="1" applyProtection="1">
      <alignment vertical="center" wrapText="1"/>
    </xf>
    <xf numFmtId="49" fontId="26" fillId="10" borderId="28" xfId="0" applyNumberFormat="1" applyFont="1" applyFill="1" applyBorder="1" applyAlignment="1" applyProtection="1">
      <alignment vertical="center" wrapText="1"/>
    </xf>
    <xf numFmtId="14" fontId="26" fillId="10" borderId="28" xfId="0" applyNumberFormat="1" applyFont="1" applyFill="1" applyBorder="1" applyAlignment="1" applyProtection="1">
      <alignment horizontal="center" vertical="center" wrapText="1"/>
      <protection locked="0"/>
    </xf>
    <xf numFmtId="14" fontId="26" fillId="10"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5"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0" fillId="11" borderId="28" xfId="0" applyFont="1" applyFill="1" applyBorder="1" applyAlignment="1">
      <alignment wrapText="1"/>
    </xf>
    <xf numFmtId="0" fontId="1" fillId="11" borderId="28" xfId="0"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0" fontId="1" fillId="11" borderId="28" xfId="0" applyFont="1" applyFill="1" applyBorder="1" applyAlignment="1" applyProtection="1">
      <alignment vertical="top" wrapText="1"/>
    </xf>
    <xf numFmtId="49" fontId="1" fillId="11" borderId="28" xfId="0" applyNumberFormat="1" applyFont="1" applyFill="1" applyBorder="1" applyAlignment="1" applyProtection="1">
      <alignment horizontal="left" vertical="top" wrapText="1"/>
    </xf>
    <xf numFmtId="14" fontId="7" fillId="11" borderId="28" xfId="0" applyNumberFormat="1" applyFont="1" applyFill="1" applyBorder="1" applyAlignment="1" applyProtection="1">
      <alignment horizontal="center" vertical="center" wrapText="1"/>
      <protection locked="0"/>
    </xf>
    <xf numFmtId="14" fontId="7" fillId="11" borderId="28" xfId="0" applyNumberFormat="1" applyFont="1" applyFill="1" applyBorder="1" applyAlignment="1" applyProtection="1">
      <alignment horizontal="left" vertical="center" wrapText="1"/>
      <protection locked="0"/>
    </xf>
    <xf numFmtId="0" fontId="1" fillId="11" borderId="28" xfId="0" applyFont="1" applyFill="1" applyBorder="1" applyAlignment="1" applyProtection="1">
      <alignment horizontal="left" vertical="center" wrapText="1"/>
    </xf>
    <xf numFmtId="14" fontId="5" fillId="11" borderId="28" xfId="0" applyNumberFormat="1" applyFont="1" applyFill="1" applyBorder="1" applyAlignment="1" applyProtection="1">
      <alignment horizontal="center" vertical="center" wrapText="1"/>
      <protection locked="0"/>
    </xf>
    <xf numFmtId="49" fontId="9" fillId="11" borderId="28" xfId="0" applyNumberFormat="1" applyFont="1" applyFill="1" applyBorder="1" applyAlignment="1" applyProtection="1">
      <alignment vertical="center" wrapText="1"/>
    </xf>
    <xf numFmtId="14" fontId="9" fillId="11" borderId="28" xfId="0" applyNumberFormat="1" applyFont="1" applyFill="1" applyBorder="1" applyAlignment="1" applyProtection="1">
      <alignment horizontal="center" vertical="center" wrapText="1"/>
      <protection locked="0"/>
    </xf>
    <xf numFmtId="0" fontId="4" fillId="11" borderId="28" xfId="0" applyFont="1" applyFill="1" applyBorder="1" applyAlignment="1" applyProtection="1">
      <alignment horizontal="center" vertical="center" wrapText="1"/>
    </xf>
    <xf numFmtId="49" fontId="1" fillId="11" borderId="28" xfId="0" applyNumberFormat="1" applyFont="1" applyFill="1" applyBorder="1" applyAlignment="1" applyProtection="1">
      <alignment horizontal="center" vertical="center"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5"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49" fontId="14" fillId="4" borderId="28" xfId="0" applyNumberFormat="1" applyFont="1" applyFill="1" applyBorder="1" applyAlignment="1" applyProtection="1">
      <alignment horizontal="centerContinuous" vertical="center" wrapText="1"/>
    </xf>
    <xf numFmtId="49" fontId="14" fillId="4" borderId="28" xfId="0" applyNumberFormat="1"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0" fontId="17" fillId="5" borderId="28" xfId="0" applyFont="1" applyFill="1" applyBorder="1" applyAlignment="1" applyProtection="1">
      <alignment horizontal="centerContinuous" vertical="center" wrapText="1"/>
      <protection locked="0"/>
    </xf>
    <xf numFmtId="49" fontId="1" fillId="5" borderId="28" xfId="0" applyNumberFormat="1" applyFont="1" applyFill="1" applyBorder="1" applyAlignment="1" applyProtection="1">
      <alignment horizontal="centerContinuous" vertical="center" wrapText="1"/>
    </xf>
    <xf numFmtId="0" fontId="14" fillId="5" borderId="28" xfId="0" applyFont="1" applyFill="1" applyBorder="1" applyAlignment="1" applyProtection="1">
      <alignment horizontal="centerContinuous" vertical="center" wrapText="1"/>
      <protection locked="0"/>
    </xf>
    <xf numFmtId="0" fontId="19" fillId="5" borderId="28" xfId="0" applyFont="1" applyFill="1" applyBorder="1" applyAlignment="1" applyProtection="1">
      <alignment horizontal="centerContinuous" vertical="center" wrapText="1"/>
      <protection locked="0"/>
    </xf>
    <xf numFmtId="14" fontId="19" fillId="5" borderId="28" xfId="0" applyNumberFormat="1" applyFont="1" applyFill="1" applyBorder="1" applyAlignment="1" applyProtection="1">
      <alignment horizontal="centerContinuous" vertical="center" wrapText="1"/>
      <protection locked="0"/>
    </xf>
    <xf numFmtId="14" fontId="18" fillId="5" borderId="28" xfId="0" applyNumberFormat="1" applyFont="1" applyFill="1" applyBorder="1" applyAlignment="1" applyProtection="1">
      <alignment horizontal="centerContinuous" vertical="center" wrapText="1"/>
      <protection locked="0"/>
    </xf>
    <xf numFmtId="14" fontId="14" fillId="5" borderId="28" xfId="0" applyNumberFormat="1" applyFont="1" applyFill="1" applyBorder="1" applyAlignment="1" applyProtection="1">
      <alignment horizontal="centerContinuous" vertical="center" wrapText="1"/>
      <protection locked="0"/>
    </xf>
    <xf numFmtId="49" fontId="26" fillId="5" borderId="28" xfId="0" applyNumberFormat="1" applyFont="1" applyFill="1" applyBorder="1" applyAlignment="1" applyProtection="1">
      <alignment horizontal="centerContinuous" vertical="center" wrapText="1"/>
    </xf>
    <xf numFmtId="14" fontId="20" fillId="5" borderId="28" xfId="0" applyNumberFormat="1" applyFont="1" applyFill="1" applyBorder="1" applyAlignment="1" applyProtection="1">
      <alignment horizontal="centerContinuous" vertical="center" wrapText="1"/>
      <protection locked="0"/>
    </xf>
    <xf numFmtId="49" fontId="19" fillId="5" borderId="28" xfId="0" applyNumberFormat="1" applyFont="1" applyFill="1" applyBorder="1" applyAlignment="1" applyProtection="1">
      <alignment horizontal="centerContinuous" vertical="center" wrapText="1"/>
    </xf>
    <xf numFmtId="0" fontId="19" fillId="5" borderId="28" xfId="0" applyFont="1" applyFill="1" applyBorder="1" applyAlignment="1" applyProtection="1">
      <alignment horizontal="centerContinuous" vertical="center" wrapText="1"/>
    </xf>
    <xf numFmtId="0" fontId="17" fillId="4" borderId="29" xfId="0" applyFont="1" applyFill="1" applyBorder="1" applyAlignment="1">
      <alignment vertical="center" wrapText="1"/>
    </xf>
    <xf numFmtId="49" fontId="14" fillId="4" borderId="31" xfId="0" applyNumberFormat="1" applyFont="1" applyFill="1" applyBorder="1" applyAlignment="1" applyProtection="1">
      <alignment horizontal="centerContinuous" vertical="center" wrapText="1"/>
    </xf>
    <xf numFmtId="0" fontId="17" fillId="4"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31" fillId="0" borderId="30" xfId="0" applyNumberFormat="1" applyFont="1" applyFill="1" applyBorder="1" applyAlignment="1" applyProtection="1">
      <alignment horizontal="centerContinuous" vertical="center" wrapText="1"/>
    </xf>
    <xf numFmtId="49" fontId="26" fillId="0" borderId="29" xfId="0" applyNumberFormat="1" applyFont="1" applyFill="1" applyBorder="1" applyAlignment="1" applyProtection="1">
      <alignment vertical="center" wrapText="1"/>
    </xf>
    <xf numFmtId="49" fontId="1" fillId="0" borderId="29" xfId="0" applyNumberFormat="1" applyFont="1" applyFill="1" applyBorder="1" applyAlignment="1" applyProtection="1">
      <alignment vertical="center" wrapText="1"/>
    </xf>
    <xf numFmtId="14" fontId="1" fillId="0" borderId="33" xfId="0" applyNumberFormat="1" applyFont="1" applyFill="1" applyBorder="1" applyAlignment="1" applyProtection="1">
      <alignment vertical="center" wrapText="1"/>
      <protection locked="0"/>
    </xf>
    <xf numFmtId="14" fontId="3" fillId="0" borderId="28" xfId="0" applyNumberFormat="1"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Continuous" vertical="center" wrapText="1"/>
      <protection locked="0"/>
    </xf>
    <xf numFmtId="14" fontId="17" fillId="4" borderId="31" xfId="0" applyNumberFormat="1" applyFont="1" applyFill="1" applyBorder="1" applyAlignment="1" applyProtection="1">
      <alignment horizontal="centerContinuous" vertical="center" wrapText="1"/>
      <protection locked="0"/>
    </xf>
    <xf numFmtId="14" fontId="14" fillId="4" borderId="28" xfId="0" applyNumberFormat="1" applyFont="1" applyFill="1" applyBorder="1" applyAlignment="1" applyProtection="1">
      <alignment horizontal="centerContinuous" vertical="center" wrapText="1"/>
    </xf>
    <xf numFmtId="14" fontId="1" fillId="0" borderId="28" xfId="0" applyNumberFormat="1" applyFont="1" applyFill="1" applyBorder="1" applyAlignment="1" applyProtection="1">
      <alignment horizontal="centerContinuous" vertical="center" wrapText="1"/>
      <protection locked="0"/>
    </xf>
    <xf numFmtId="14" fontId="14" fillId="4" borderId="28" xfId="0" applyNumberFormat="1" applyFont="1" applyFill="1" applyBorder="1" applyAlignment="1" applyProtection="1">
      <alignment horizontal="centerContinuous" vertical="center" wrapText="1"/>
      <protection locked="0"/>
    </xf>
    <xf numFmtId="14" fontId="1" fillId="0" borderId="30" xfId="0" applyNumberFormat="1" applyFont="1" applyFill="1" applyBorder="1" applyAlignment="1" applyProtection="1">
      <alignment horizontal="centerContinuous" vertical="center" wrapText="1"/>
      <protection locked="0"/>
    </xf>
    <xf numFmtId="14" fontId="26" fillId="0" borderId="30" xfId="0" applyNumberFormat="1" applyFont="1" applyFill="1" applyBorder="1" applyAlignment="1" applyProtection="1">
      <alignment horizontal="centerContinuous" vertical="center" wrapText="1"/>
      <protection locked="0"/>
    </xf>
    <xf numFmtId="14" fontId="17" fillId="5" borderId="28" xfId="0" applyNumberFormat="1" applyFont="1" applyFill="1" applyBorder="1" applyAlignment="1" applyProtection="1">
      <alignment horizontal="centerContinuous" vertical="center" wrapText="1"/>
      <protection locked="0"/>
    </xf>
    <xf numFmtId="14" fontId="26" fillId="0" borderId="30" xfId="0" applyNumberFormat="1" applyFont="1" applyFill="1" applyBorder="1" applyAlignment="1" applyProtection="1">
      <alignment horizontal="center" vertical="center" wrapText="1"/>
      <protection locked="0"/>
    </xf>
    <xf numFmtId="14" fontId="0" fillId="0" borderId="28" xfId="0" applyNumberFormat="1" applyFont="1" applyFill="1" applyBorder="1" applyAlignment="1" applyProtection="1">
      <alignment horizontal="center" wrapText="1"/>
      <protection locked="0"/>
    </xf>
    <xf numFmtId="14" fontId="1" fillId="12" borderId="28" xfId="0" applyNumberFormat="1" applyFont="1" applyFill="1" applyBorder="1" applyAlignment="1" applyProtection="1">
      <alignment horizontal="center" vertical="center" wrapText="1"/>
      <protection locked="0"/>
    </xf>
    <xf numFmtId="0" fontId="26" fillId="0" borderId="33" xfId="0" applyFont="1" applyFill="1" applyBorder="1" applyAlignment="1" applyProtection="1">
      <alignment vertical="center" wrapText="1"/>
      <protection locked="0"/>
    </xf>
    <xf numFmtId="49" fontId="32" fillId="0" borderId="32" xfId="0" applyNumberFormat="1" applyFont="1" applyFill="1" applyBorder="1" applyAlignment="1" applyProtection="1">
      <alignment horizontal="centerContinuous" vertical="center" wrapText="1"/>
    </xf>
    <xf numFmtId="49" fontId="33" fillId="0" borderId="24" xfId="0" applyNumberFormat="1" applyFont="1" applyFill="1" applyBorder="1" applyAlignment="1" applyProtection="1">
      <alignment horizontal="centerContinuous" vertical="center" wrapText="1"/>
    </xf>
    <xf numFmtId="14" fontId="32" fillId="0" borderId="32" xfId="0" applyNumberFormat="1" applyFont="1" applyFill="1" applyBorder="1" applyAlignment="1" applyProtection="1">
      <alignment horizontal="centerContinuous" vertical="center" wrapText="1"/>
      <protection locked="0"/>
    </xf>
    <xf numFmtId="0" fontId="32" fillId="0" borderId="32" xfId="0" applyFont="1" applyFill="1" applyBorder="1" applyAlignment="1" applyProtection="1">
      <alignment horizontal="centerContinuous" vertical="center" wrapText="1"/>
      <protection locked="0"/>
    </xf>
    <xf numFmtId="0" fontId="3" fillId="0" borderId="28" xfId="0" applyNumberFormat="1" applyFont="1" applyFill="1" applyBorder="1" applyAlignment="1">
      <alignment horizontal="center" vertical="center" wrapText="1"/>
    </xf>
    <xf numFmtId="0" fontId="34" fillId="0" borderId="24" xfId="0" applyNumberFormat="1" applyFont="1" applyFill="1" applyBorder="1" applyAlignment="1" applyProtection="1">
      <alignment horizontal="centerContinuous" vertical="center" wrapText="1"/>
    </xf>
    <xf numFmtId="0" fontId="3" fillId="0" borderId="0" xfId="0" applyNumberFormat="1" applyFont="1" applyFill="1" applyBorder="1" applyAlignment="1" applyProtection="1">
      <alignment horizontal="centerContinuous" vertical="center" wrapText="1"/>
    </xf>
    <xf numFmtId="0" fontId="14" fillId="4" borderId="31" xfId="0" applyNumberFormat="1" applyFont="1" applyFill="1" applyBorder="1" applyAlignment="1" applyProtection="1">
      <alignment horizontal="centerContinuous" vertical="center" wrapText="1"/>
    </xf>
    <xf numFmtId="0" fontId="14" fillId="4" borderId="28" xfId="0" applyNumberFormat="1" applyFont="1" applyFill="1" applyBorder="1" applyAlignment="1" applyProtection="1">
      <alignment horizontal="centerContinuous" vertical="center" wrapText="1"/>
    </xf>
    <xf numFmtId="0" fontId="1" fillId="0" borderId="28" xfId="0" applyNumberFormat="1" applyFont="1" applyFill="1" applyBorder="1" applyAlignment="1" applyProtection="1">
      <alignment horizontal="centerContinuous" vertical="center" wrapText="1"/>
    </xf>
    <xf numFmtId="0" fontId="14" fillId="4" borderId="28" xfId="0" applyNumberFormat="1" applyFont="1" applyFill="1" applyBorder="1" applyAlignment="1" applyProtection="1">
      <alignment horizontal="centerContinuous" vertical="center" wrapText="1"/>
      <protection locked="0"/>
    </xf>
    <xf numFmtId="0" fontId="1" fillId="5" borderId="28" xfId="0" applyNumberFormat="1" applyFont="1" applyFill="1" applyBorder="1" applyAlignment="1" applyProtection="1">
      <alignment horizontal="centerContinuous" vertical="center" wrapText="1"/>
    </xf>
    <xf numFmtId="0" fontId="12" fillId="0" borderId="30" xfId="1" applyNumberFormat="1" applyFont="1" applyFill="1" applyBorder="1" applyAlignment="1" applyProtection="1">
      <alignment horizontal="left" vertical="center" wrapText="1"/>
    </xf>
    <xf numFmtId="0" fontId="12" fillId="0" borderId="30" xfId="1" applyNumberFormat="1" applyFont="1" applyFill="1" applyBorder="1" applyAlignment="1" applyProtection="1">
      <alignment vertical="center" wrapText="1"/>
    </xf>
    <xf numFmtId="0" fontId="11" fillId="0" borderId="30" xfId="1" applyNumberFormat="1" applyFill="1" applyBorder="1" applyAlignment="1" applyProtection="1">
      <alignment horizontal="left" vertical="center" wrapText="1"/>
    </xf>
    <xf numFmtId="0" fontId="1" fillId="0" borderId="28" xfId="0" applyNumberFormat="1" applyFont="1" applyFill="1" applyBorder="1" applyAlignment="1" applyProtection="1">
      <alignment vertical="center" wrapText="1"/>
    </xf>
    <xf numFmtId="0" fontId="1" fillId="0" borderId="28" xfId="0" applyNumberFormat="1" applyFont="1" applyFill="1" applyBorder="1" applyAlignment="1" applyProtection="1">
      <alignment horizontal="left" vertical="center" wrapText="1"/>
    </xf>
    <xf numFmtId="0" fontId="1" fillId="0" borderId="28" xfId="0" applyNumberFormat="1" applyFont="1" applyFill="1" applyBorder="1" applyAlignment="1" applyProtection="1">
      <alignment horizontal="center" vertical="center" wrapText="1"/>
    </xf>
    <xf numFmtId="0" fontId="26" fillId="0" borderId="28" xfId="0" applyNumberFormat="1" applyFont="1" applyFill="1" applyBorder="1" applyAlignment="1" applyProtection="1">
      <alignment vertical="center" wrapText="1"/>
    </xf>
    <xf numFmtId="0" fontId="6" fillId="0" borderId="28" xfId="0" applyNumberFormat="1" applyFont="1" applyFill="1" applyBorder="1" applyAlignment="1" applyProtection="1">
      <alignment vertical="center" wrapText="1"/>
    </xf>
    <xf numFmtId="0" fontId="1" fillId="11" borderId="28" xfId="0" applyNumberFormat="1" applyFont="1" applyFill="1" applyBorder="1" applyAlignment="1" applyProtection="1">
      <alignment vertical="center" wrapText="1"/>
    </xf>
    <xf numFmtId="0" fontId="26" fillId="11" borderId="28" xfId="0" applyNumberFormat="1" applyFont="1" applyFill="1" applyBorder="1" applyAlignment="1" applyProtection="1">
      <alignment vertical="center" wrapText="1"/>
    </xf>
    <xf numFmtId="0" fontId="14" fillId="5" borderId="28" xfId="0" applyNumberFormat="1" applyFont="1" applyFill="1" applyBorder="1" applyAlignment="1" applyProtection="1">
      <alignment horizontal="center" vertical="center" wrapText="1"/>
    </xf>
    <xf numFmtId="0" fontId="1" fillId="0" borderId="28" xfId="0" applyNumberFormat="1" applyFont="1" applyFill="1" applyBorder="1" applyAlignment="1" applyProtection="1">
      <alignment vertical="top" wrapText="1"/>
    </xf>
    <xf numFmtId="0" fontId="1" fillId="11" borderId="28" xfId="0" applyNumberFormat="1" applyFont="1" applyFill="1" applyBorder="1" applyAlignment="1" applyProtection="1">
      <alignment horizontal="left" vertical="top" wrapText="1"/>
    </xf>
    <xf numFmtId="0" fontId="26" fillId="5" borderId="28" xfId="0" applyNumberFormat="1" applyFont="1" applyFill="1" applyBorder="1" applyAlignment="1" applyProtection="1">
      <alignment horizontal="centerContinuous" vertical="center" wrapText="1"/>
    </xf>
    <xf numFmtId="0" fontId="19" fillId="5" borderId="28" xfId="0" applyNumberFormat="1" applyFont="1" applyFill="1" applyBorder="1" applyAlignment="1" applyProtection="1">
      <alignment horizontal="center" vertical="center" wrapText="1"/>
    </xf>
    <xf numFmtId="0" fontId="9" fillId="11" borderId="28" xfId="0" applyNumberFormat="1" applyFont="1" applyFill="1" applyBorder="1" applyAlignment="1" applyProtection="1">
      <alignment vertical="center" wrapText="1"/>
    </xf>
    <xf numFmtId="0" fontId="1" fillId="11" borderId="28" xfId="0" applyNumberFormat="1" applyFont="1" applyFill="1" applyBorder="1" applyAlignment="1" applyProtection="1">
      <alignment horizontal="center" vertical="center" wrapText="1"/>
    </xf>
    <xf numFmtId="0" fontId="1" fillId="11" borderId="28" xfId="0" applyNumberFormat="1" applyFont="1" applyFill="1" applyBorder="1" applyAlignment="1" applyProtection="1">
      <alignment vertical="top" wrapText="1"/>
    </xf>
    <xf numFmtId="0" fontId="1" fillId="10" borderId="28" xfId="0" applyNumberFormat="1" applyFont="1" applyFill="1" applyBorder="1" applyAlignment="1" applyProtection="1">
      <alignment vertical="center" wrapText="1"/>
    </xf>
    <xf numFmtId="0" fontId="26" fillId="10" borderId="28" xfId="0" applyNumberFormat="1" applyFont="1" applyFill="1" applyBorder="1" applyAlignment="1" applyProtection="1">
      <alignment vertical="center" wrapText="1"/>
    </xf>
    <xf numFmtId="0" fontId="9" fillId="0" borderId="28" xfId="0" applyNumberFormat="1" applyFont="1" applyFill="1" applyBorder="1" applyAlignment="1" applyProtection="1">
      <alignment vertical="center" wrapText="1"/>
    </xf>
    <xf numFmtId="0" fontId="14" fillId="5" borderId="28" xfId="0" applyNumberFormat="1" applyFont="1" applyFill="1" applyBorder="1" applyAlignment="1" applyProtection="1">
      <alignment horizontal="centerContinuous" vertical="center" wrapText="1"/>
    </xf>
    <xf numFmtId="0" fontId="0" fillId="0" borderId="28" xfId="0" applyNumberFormat="1" applyFont="1" applyFill="1" applyBorder="1" applyAlignment="1" applyProtection="1">
      <alignment wrapText="1"/>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0" hidden="0"/>
    </dxf>
    <dxf>
      <font>
        <b val="0"/>
        <i val="0"/>
        <strike val="0"/>
        <condense val="0"/>
        <extend val="0"/>
        <outline val="0"/>
        <shadow val="0"/>
        <u val="none"/>
        <vertAlign val="baseline"/>
        <sz val="12"/>
        <color theme="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6"/>
  <ax:ocxPr ax:name="_ExtentY" ax:value="26"/>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477298689"/>
  <ax:ocxPr ax:name="CurrentDate" ax:value="4256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6"/>
  <ax:ocxPr ax:name="_ExtentY" ax:value="26"/>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477298689"/>
  <ax:ocxPr ax:name="CurrentDate" ax:value="42662"/>
</ax:ocx>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Linked%20Files/rulemaking%20process/considerations.infopath.draft2_FullForm.pdf" TargetMode="External"/><Relationship Id="rId18" Type="http://schemas.openxmlformats.org/officeDocument/2006/relationships/hyperlink" Target="file:///N:\Linked%20Files\rulemaking%20process\comment.opening.checklist.pdf" TargetMode="External"/><Relationship Id="rId3" Type="http://schemas.openxmlformats.org/officeDocument/2006/relationships/hyperlink" Target="file:///N:\Linked%20Files\rulemaking%20process\codename.rulemaking.notice.pdf" TargetMode="External"/><Relationship Id="rId21" Type="http://schemas.openxmlformats.org/officeDocument/2006/relationships/hyperlink" Target="file:///N:\Linked%20Files\rulemaking%20process\notice%20filing%20email.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deqhq1\Rule_Resources\Linked%20Files\rulemaking%20process\advisory%20committees.pdf"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N:\Linked%20Files\rulemaking%20process\codename.staff.report.permanent.pdf" TargetMode="External"/><Relationship Id="rId15" Type="http://schemas.openxmlformats.org/officeDocument/2006/relationships/hyperlink" Target="file:///\\deqhq1\Rule_Resources\Linked%20Files\rulemaking%20process\rule%20group%20workload.pdf"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Linked%20Files\rulemaking%20process\EMAIL.Preview.pdf"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Linked%20Files/rulemaking%20process/resources.pdf"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2143125</xdr:colOff>
          <xdr:row>7</xdr:row>
          <xdr:rowOff>990600</xdr:rowOff>
        </xdr:from>
        <xdr:to>
          <xdr:col>2</xdr:col>
          <xdr:colOff>600075</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2190750</xdr:colOff>
          <xdr:row>7</xdr:row>
          <xdr:rowOff>971550</xdr:rowOff>
        </xdr:from>
        <xdr:to>
          <xdr:col>2</xdr:col>
          <xdr:colOff>3305175</xdr:colOff>
          <xdr:row>7</xdr:row>
          <xdr:rowOff>1952625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771525</xdr:colOff>
          <xdr:row>5</xdr:row>
          <xdr:rowOff>142875</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mc:AlternateContent xmlns:mc="http://schemas.openxmlformats.org/markup-compatibility/2006">
    <mc:Choice xmlns:a14="http://schemas.microsoft.com/office/drawing/2010/main" Requires="a14">
      <xdr:twoCellAnchor editAs="oneCell">
        <xdr:from>
          <xdr:col>3</xdr:col>
          <xdr:colOff>209550</xdr:colOff>
          <xdr:row>68</xdr:row>
          <xdr:rowOff>95250</xdr:rowOff>
        </xdr:from>
        <xdr:to>
          <xdr:col>3</xdr:col>
          <xdr:colOff>2152650</xdr:colOff>
          <xdr:row>68</xdr:row>
          <xdr:rowOff>457200</xdr:rowOff>
        </xdr:to>
        <xdr:sp macro="" textlink="">
          <xdr:nvSpPr>
            <xdr:cNvPr id="1028" name="DTPicker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64</xdr:row>
          <xdr:rowOff>66675</xdr:rowOff>
        </xdr:from>
        <xdr:to>
          <xdr:col>3</xdr:col>
          <xdr:colOff>2114550</xdr:colOff>
          <xdr:row>64</xdr:row>
          <xdr:rowOff>514350</xdr:rowOff>
        </xdr:to>
        <xdr:sp macro="" textlink="">
          <xdr:nvSpPr>
            <xdr:cNvPr id="1029" name="DTPicker2"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5" name="Table5" displayName="Table5" ref="A1:D78" headerRowCount="0" totalsRowShown="0" headerRowDxfId="19" dataDxfId="17" headerRowBorderDxfId="18" tableBorderDxfId="16">
  <tableColumns count="4">
    <tableColumn id="1" name="Column1" headerRowDxfId="15" dataDxfId="14"/>
    <tableColumn id="2" name="Column2" headerRowDxfId="13" dataDxfId="12"/>
    <tableColumn id="3" name="Column3" headerRowDxfId="11" dataDxfId="10"/>
    <tableColumn id="7" name="Column6" headerRowDxfId="9" dataDxfId="8"/>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1:E231" totalsRowShown="0" headerRowDxfId="7" dataDxfId="6" tableBorderDxfId="5">
  <autoFilter ref="A1:E231"/>
  <tableColumns count="5">
    <tableColumn id="1" name="Person" dataDxfId="4"/>
    <tableColumn id="2" name="Task" dataDxfId="3"/>
    <tableColumn id="4" name="Instructions" dataDxfId="2"/>
    <tableColumn id="3" name="Suggested Dates  " dataDxfId="1"/>
    <tableColumn id="5" name="Amended Dates"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1.xml"/><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95"/>
  <sheetViews>
    <sheetView zoomScale="90" zoomScaleNormal="90" workbookViewId="0">
      <pane ySplit="1" topLeftCell="A2" activePane="bottomLeft" state="frozen"/>
      <selection pane="bottomLeft" activeCell="B2" sqref="B2"/>
    </sheetView>
  </sheetViews>
  <sheetFormatPr defaultColWidth="0" defaultRowHeight="15" zeroHeight="1" x14ac:dyDescent="0.25"/>
  <cols>
    <col min="1" max="1" width="14.42578125" style="31" customWidth="1"/>
    <col min="2" max="2" width="28.7109375" style="146" customWidth="1"/>
    <col min="3" max="3" width="18.5703125" style="31" customWidth="1"/>
    <col min="4" max="4" width="24.28515625" style="118" customWidth="1"/>
    <col min="5" max="5" width="1.28515625" style="29" customWidth="1"/>
    <col min="6" max="16381" width="8.85546875" style="29" hidden="1"/>
    <col min="16382" max="16382" width="8.85546875" style="29" hidden="1" customWidth="1"/>
    <col min="16383" max="16383" width="8.85546875" style="29" hidden="1"/>
    <col min="16384" max="16384" width="7" style="29" hidden="1"/>
  </cols>
  <sheetData>
    <row r="1" spans="1:4" s="28" customFormat="1" ht="75" customHeight="1" x14ac:dyDescent="0.25">
      <c r="A1" s="119" t="s">
        <v>15</v>
      </c>
      <c r="B1" s="137" t="s">
        <v>16</v>
      </c>
      <c r="C1" s="126" t="s">
        <v>244</v>
      </c>
      <c r="D1" s="107" t="s">
        <v>245</v>
      </c>
    </row>
    <row r="2" spans="1:4" s="28" customFormat="1" ht="62.45" customHeight="1" thickBot="1" x14ac:dyDescent="0.3">
      <c r="A2" s="120"/>
      <c r="B2" s="106" t="s">
        <v>243</v>
      </c>
      <c r="C2" s="127"/>
      <c r="D2" s="108"/>
    </row>
    <row r="3" spans="1:4" ht="54" x14ac:dyDescent="0.25">
      <c r="A3" s="121"/>
      <c r="B3" s="138" t="s">
        <v>136</v>
      </c>
      <c r="C3" s="128"/>
      <c r="D3" s="109"/>
    </row>
    <row r="4" spans="1:4" s="30" customFormat="1" ht="18" x14ac:dyDescent="0.25">
      <c r="A4" s="120"/>
      <c r="B4" s="138" t="s">
        <v>1</v>
      </c>
      <c r="C4" s="128"/>
      <c r="D4" s="109"/>
    </row>
    <row r="5" spans="1:4" ht="15.75" x14ac:dyDescent="0.25">
      <c r="A5" s="120" t="s">
        <v>2</v>
      </c>
      <c r="B5" s="139" t="s">
        <v>3</v>
      </c>
      <c r="C5" s="129"/>
      <c r="D5" s="110"/>
    </row>
    <row r="6" spans="1:4" ht="15.75" x14ac:dyDescent="0.25">
      <c r="A6" s="120" t="s">
        <v>4</v>
      </c>
      <c r="B6" s="139" t="s">
        <v>5</v>
      </c>
      <c r="C6" s="129"/>
      <c r="D6" s="110"/>
    </row>
    <row r="7" spans="1:4" ht="15.75" x14ac:dyDescent="0.25">
      <c r="A7" s="120" t="s">
        <v>6</v>
      </c>
      <c r="B7" s="139" t="s">
        <v>7</v>
      </c>
      <c r="C7" s="129"/>
      <c r="D7" s="110"/>
    </row>
    <row r="8" spans="1:4" ht="15.75" x14ac:dyDescent="0.25">
      <c r="A8" s="120" t="s">
        <v>8</v>
      </c>
      <c r="B8" s="139" t="s">
        <v>9</v>
      </c>
      <c r="C8" s="129"/>
      <c r="D8" s="110"/>
    </row>
    <row r="9" spans="1:4" ht="15.75" x14ac:dyDescent="0.25">
      <c r="A9" s="120" t="s">
        <v>10</v>
      </c>
      <c r="B9" s="139" t="s">
        <v>11</v>
      </c>
      <c r="C9" s="129"/>
      <c r="D9" s="110"/>
    </row>
    <row r="10" spans="1:4" ht="15.75" x14ac:dyDescent="0.25">
      <c r="A10" s="120" t="s">
        <v>12</v>
      </c>
      <c r="B10" s="139" t="s">
        <v>13</v>
      </c>
      <c r="C10" s="129"/>
      <c r="D10" s="110"/>
    </row>
    <row r="11" spans="1:4" ht="15.75" x14ac:dyDescent="0.25">
      <c r="A11" s="120" t="s">
        <v>212</v>
      </c>
      <c r="B11" s="139" t="s">
        <v>14</v>
      </c>
      <c r="C11" s="129"/>
      <c r="D11" s="110"/>
    </row>
    <row r="12" spans="1:4" ht="15.75" x14ac:dyDescent="0.25">
      <c r="A12" s="120" t="s">
        <v>90</v>
      </c>
      <c r="B12" s="139" t="s">
        <v>91</v>
      </c>
      <c r="C12" s="129"/>
      <c r="D12" s="110"/>
    </row>
    <row r="13" spans="1:4" ht="18" x14ac:dyDescent="0.25">
      <c r="A13" s="120" t="s">
        <v>19</v>
      </c>
      <c r="B13" s="139" t="s">
        <v>93</v>
      </c>
      <c r="C13" s="128"/>
      <c r="D13" s="109"/>
    </row>
    <row r="14" spans="1:4" s="30" customFormat="1" ht="36.75" thickBot="1" x14ac:dyDescent="0.3">
      <c r="A14" s="41"/>
      <c r="B14" s="147" t="s">
        <v>69</v>
      </c>
      <c r="C14" s="41"/>
      <c r="D14" s="111"/>
    </row>
    <row r="15" spans="1:4" ht="31.5" x14ac:dyDescent="0.25">
      <c r="A15" s="120" t="s">
        <v>8</v>
      </c>
      <c r="B15" s="139" t="s">
        <v>214</v>
      </c>
      <c r="C15" s="127">
        <f>Schedule!D62</f>
        <v>42507</v>
      </c>
      <c r="D15" s="112"/>
    </row>
    <row r="16" spans="1:4" ht="31.5" x14ac:dyDescent="0.25">
      <c r="A16" s="120" t="s">
        <v>8</v>
      </c>
      <c r="B16" s="139" t="s">
        <v>88</v>
      </c>
      <c r="C16" s="127">
        <f>Schedule!D63</f>
        <v>42521</v>
      </c>
      <c r="D16" s="112"/>
    </row>
    <row r="17" spans="1:4" ht="31.5" x14ac:dyDescent="0.25">
      <c r="A17" s="120" t="s">
        <v>10</v>
      </c>
      <c r="B17" s="139" t="s">
        <v>76</v>
      </c>
      <c r="C17" s="127">
        <f>Schedule!D64</f>
        <v>42549</v>
      </c>
      <c r="D17" s="112"/>
    </row>
    <row r="18" spans="1:4" ht="47.25" x14ac:dyDescent="0.25">
      <c r="A18" s="120" t="s">
        <v>10</v>
      </c>
      <c r="B18" s="139" t="s">
        <v>102</v>
      </c>
      <c r="C18" s="127" t="str">
        <f>Schedule!D65</f>
        <v>7/15/2016</v>
      </c>
      <c r="D18" s="112"/>
    </row>
    <row r="19" spans="1:4" ht="63" x14ac:dyDescent="0.25">
      <c r="A19" s="120" t="s">
        <v>8</v>
      </c>
      <c r="B19" s="139" t="s">
        <v>117</v>
      </c>
      <c r="C19" s="127">
        <f>Schedule!D66</f>
        <v>42583</v>
      </c>
      <c r="D19" s="112"/>
    </row>
    <row r="20" spans="1:4" ht="31.5" x14ac:dyDescent="0.25">
      <c r="A20" s="120" t="s">
        <v>72</v>
      </c>
      <c r="B20" s="139" t="s">
        <v>77</v>
      </c>
      <c r="C20" s="127">
        <f>Schedule!D67</f>
        <v>42586</v>
      </c>
      <c r="D20" s="112"/>
    </row>
    <row r="21" spans="1:4" ht="15.75" x14ac:dyDescent="0.25">
      <c r="A21" s="120" t="s">
        <v>8</v>
      </c>
      <c r="B21" s="139" t="s">
        <v>105</v>
      </c>
      <c r="C21" s="127">
        <f>Schedule!D68</f>
        <v>42627</v>
      </c>
      <c r="D21" s="112"/>
    </row>
    <row r="22" spans="1:4" ht="15.75" x14ac:dyDescent="0.25">
      <c r="A22" s="120"/>
      <c r="B22" s="139" t="s">
        <v>89</v>
      </c>
      <c r="C22" s="127" t="str">
        <f>Schedule!D69</f>
        <v>10/19/2016</v>
      </c>
      <c r="D22" s="112"/>
    </row>
    <row r="23" spans="1:4" s="24" customFormat="1" ht="18.75" thickBot="1" x14ac:dyDescent="0.3">
      <c r="A23" s="122"/>
      <c r="B23" s="147" t="s">
        <v>75</v>
      </c>
      <c r="C23" s="130"/>
      <c r="D23" s="113"/>
    </row>
    <row r="24" spans="1:4" s="25" customFormat="1" ht="32.25" thickBot="1" x14ac:dyDescent="0.3">
      <c r="A24" s="123" t="s">
        <v>174</v>
      </c>
      <c r="B24" s="140" t="s">
        <v>175</v>
      </c>
      <c r="C24" s="131">
        <f>Schedule!D89</f>
        <v>0</v>
      </c>
      <c r="D24" s="114"/>
    </row>
    <row r="25" spans="1:4" s="25" customFormat="1" ht="32.25" thickBot="1" x14ac:dyDescent="0.3">
      <c r="A25" s="123"/>
      <c r="B25" s="140" t="s">
        <v>176</v>
      </c>
      <c r="C25" s="131">
        <f>Schedule!D91</f>
        <v>42371</v>
      </c>
      <c r="D25" s="114"/>
    </row>
    <row r="26" spans="1:4" s="25" customFormat="1" ht="32.25" thickBot="1" x14ac:dyDescent="0.3">
      <c r="A26" s="123"/>
      <c r="B26" s="140" t="s">
        <v>177</v>
      </c>
      <c r="C26" s="131">
        <f>Schedule!D92</f>
        <v>42506</v>
      </c>
      <c r="D26" s="114"/>
    </row>
    <row r="27" spans="1:4" s="24" customFormat="1" ht="18.75" thickBot="1" x14ac:dyDescent="0.3">
      <c r="A27" s="122"/>
      <c r="B27" s="147" t="s">
        <v>74</v>
      </c>
      <c r="C27" s="130"/>
      <c r="D27" s="113"/>
    </row>
    <row r="28" spans="1:4" s="25" customFormat="1" ht="32.25" thickBot="1" x14ac:dyDescent="0.3">
      <c r="A28" s="123" t="s">
        <v>8</v>
      </c>
      <c r="B28" s="140" t="s">
        <v>178</v>
      </c>
      <c r="C28" s="131">
        <f>Schedule!D95</f>
        <v>42461</v>
      </c>
      <c r="D28" s="114"/>
    </row>
    <row r="29" spans="1:4" s="25" customFormat="1" ht="32.25" thickBot="1" x14ac:dyDescent="0.3">
      <c r="A29" s="123"/>
      <c r="B29" s="140" t="s">
        <v>383</v>
      </c>
      <c r="C29" s="131">
        <f>Schedule!D95</f>
        <v>42461</v>
      </c>
      <c r="D29" s="114"/>
    </row>
    <row r="30" spans="1:4" s="25" customFormat="1" ht="16.5" thickBot="1" x14ac:dyDescent="0.3">
      <c r="A30" s="123"/>
      <c r="B30" s="140" t="s">
        <v>179</v>
      </c>
      <c r="C30" s="131">
        <f>Schedule!D96</f>
        <v>42506</v>
      </c>
      <c r="D30" s="114"/>
    </row>
    <row r="31" spans="1:4" s="25" customFormat="1" ht="32.25" thickBot="1" x14ac:dyDescent="0.3">
      <c r="A31" s="123" t="s">
        <v>10</v>
      </c>
      <c r="B31" s="140" t="s">
        <v>180</v>
      </c>
      <c r="C31" s="131">
        <f>Schedule!D97</f>
        <v>42514</v>
      </c>
      <c r="D31" s="114"/>
    </row>
    <row r="32" spans="1:4" s="25" customFormat="1" ht="32.25" thickBot="1" x14ac:dyDescent="0.3">
      <c r="A32" s="123"/>
      <c r="B32" s="140" t="s">
        <v>181</v>
      </c>
      <c r="C32" s="131">
        <f>Schedule!D98</f>
        <v>42521</v>
      </c>
      <c r="D32" s="114"/>
    </row>
    <row r="33" spans="1:4" s="25" customFormat="1" ht="18.75" thickBot="1" x14ac:dyDescent="0.3">
      <c r="A33" s="147"/>
      <c r="B33" s="147" t="s">
        <v>246</v>
      </c>
      <c r="C33" s="147"/>
      <c r="D33" s="147"/>
    </row>
    <row r="34" spans="1:4" ht="53.25" x14ac:dyDescent="0.25">
      <c r="A34" s="120" t="s">
        <v>94</v>
      </c>
      <c r="B34" s="139" t="s">
        <v>143</v>
      </c>
      <c r="C34" s="127">
        <f>Schedule!D130</f>
        <v>42369</v>
      </c>
      <c r="D34" s="112"/>
    </row>
    <row r="35" spans="1:4" ht="47.25" x14ac:dyDescent="0.25">
      <c r="A35" s="120" t="s">
        <v>212</v>
      </c>
      <c r="B35" s="139" t="s">
        <v>137</v>
      </c>
      <c r="C35" s="127">
        <f>Schedule!D137</f>
        <v>42399</v>
      </c>
      <c r="D35" s="112"/>
    </row>
    <row r="36" spans="1:4" ht="63" x14ac:dyDescent="0.25">
      <c r="A36" s="120" t="s">
        <v>384</v>
      </c>
      <c r="B36" s="139" t="s">
        <v>112</v>
      </c>
      <c r="C36" s="127">
        <f>Schedule!D143</f>
        <v>42429</v>
      </c>
      <c r="D36" s="112"/>
    </row>
    <row r="37" spans="1:4" ht="204.75" x14ac:dyDescent="0.25">
      <c r="A37" s="120" t="s">
        <v>8</v>
      </c>
      <c r="B37" s="141" t="s">
        <v>146</v>
      </c>
      <c r="C37" s="132">
        <f>Schedule!D109</f>
        <v>42429</v>
      </c>
      <c r="D37" s="115"/>
    </row>
    <row r="38" spans="1:4" ht="18.75" thickBot="1" x14ac:dyDescent="0.3">
      <c r="A38" s="147"/>
      <c r="B38" s="147" t="s">
        <v>247</v>
      </c>
      <c r="C38" s="147"/>
      <c r="D38" s="147"/>
    </row>
    <row r="39" spans="1:4" ht="66" x14ac:dyDescent="0.25">
      <c r="A39" s="120" t="s">
        <v>99</v>
      </c>
      <c r="B39" s="139" t="s">
        <v>145</v>
      </c>
      <c r="C39" s="127">
        <f>Schedule!D123</f>
        <v>42432</v>
      </c>
      <c r="D39" s="116"/>
    </row>
    <row r="40" spans="1:4" ht="15.75" x14ac:dyDescent="0.25">
      <c r="A40" s="120" t="s">
        <v>8</v>
      </c>
      <c r="B40" s="139" t="s">
        <v>44</v>
      </c>
      <c r="C40" s="127"/>
      <c r="D40" s="112"/>
    </row>
    <row r="41" spans="1:4" ht="31.5" x14ac:dyDescent="0.25">
      <c r="A41" s="120"/>
      <c r="B41" s="142" t="s">
        <v>78</v>
      </c>
      <c r="C41" s="133"/>
      <c r="D41" s="117"/>
    </row>
    <row r="42" spans="1:4" ht="31.5" x14ac:dyDescent="0.25">
      <c r="A42" s="120"/>
      <c r="B42" s="142" t="s">
        <v>79</v>
      </c>
      <c r="C42" s="133"/>
      <c r="D42" s="117"/>
    </row>
    <row r="43" spans="1:4" ht="15.75" x14ac:dyDescent="0.25">
      <c r="A43" s="120"/>
      <c r="B43" s="142" t="s">
        <v>80</v>
      </c>
      <c r="C43" s="133"/>
      <c r="D43" s="117"/>
    </row>
    <row r="44" spans="1:4" ht="15.75" x14ac:dyDescent="0.25">
      <c r="A44" s="120"/>
      <c r="B44" s="142" t="s">
        <v>81</v>
      </c>
      <c r="C44" s="133"/>
      <c r="D44" s="117"/>
    </row>
    <row r="45" spans="1:4" ht="31.5" x14ac:dyDescent="0.25">
      <c r="A45" s="120"/>
      <c r="B45" s="142" t="s">
        <v>82</v>
      </c>
      <c r="C45" s="133"/>
      <c r="D45" s="117"/>
    </row>
    <row r="46" spans="1:4" ht="80.25" x14ac:dyDescent="0.25">
      <c r="A46" s="124"/>
      <c r="B46" s="143" t="s">
        <v>142</v>
      </c>
      <c r="C46" s="127">
        <f>Schedule!D151</f>
        <v>42459</v>
      </c>
      <c r="D46" s="112"/>
    </row>
    <row r="47" spans="1:4" ht="15.75" x14ac:dyDescent="0.25">
      <c r="A47" s="120" t="s">
        <v>8</v>
      </c>
      <c r="B47" s="139" t="s">
        <v>119</v>
      </c>
      <c r="C47" s="127"/>
      <c r="D47" s="112"/>
    </row>
    <row r="48" spans="1:4" ht="47.25" x14ac:dyDescent="0.25">
      <c r="A48" s="120" t="s">
        <v>8</v>
      </c>
      <c r="B48" s="139" t="s">
        <v>101</v>
      </c>
      <c r="C48" s="127"/>
      <c r="D48" s="112"/>
    </row>
    <row r="49" spans="1:4" ht="47.25" x14ac:dyDescent="0.25">
      <c r="A49" s="120" t="s">
        <v>8</v>
      </c>
      <c r="B49" s="139" t="s">
        <v>385</v>
      </c>
      <c r="C49" s="127"/>
      <c r="D49" s="112"/>
    </row>
    <row r="50" spans="1:4" ht="31.5" x14ac:dyDescent="0.25">
      <c r="A50" s="120" t="s">
        <v>121</v>
      </c>
      <c r="B50" s="139" t="s">
        <v>235</v>
      </c>
      <c r="C50" s="127">
        <f>Schedule!D183</f>
        <v>42549</v>
      </c>
      <c r="D50" s="112"/>
    </row>
    <row r="51" spans="1:4" ht="98.45" customHeight="1" x14ac:dyDescent="0.25">
      <c r="A51" s="120" t="s">
        <v>8</v>
      </c>
      <c r="B51" s="144" t="s">
        <v>250</v>
      </c>
      <c r="C51" s="134">
        <f>Schedule!D146</f>
        <v>42468</v>
      </c>
      <c r="D51" s="108"/>
    </row>
    <row r="52" spans="1:4" ht="78.75" x14ac:dyDescent="0.25">
      <c r="A52" s="120" t="s">
        <v>10</v>
      </c>
      <c r="B52" s="139" t="s">
        <v>107</v>
      </c>
      <c r="C52" s="127">
        <f>Schedule!D144</f>
        <v>42475</v>
      </c>
      <c r="D52" s="112"/>
    </row>
    <row r="53" spans="1:4" ht="78.75" x14ac:dyDescent="0.25">
      <c r="A53" s="120" t="s">
        <v>10</v>
      </c>
      <c r="B53" s="139" t="s">
        <v>108</v>
      </c>
      <c r="C53" s="127">
        <f>Schedule!D183</f>
        <v>42549</v>
      </c>
      <c r="D53" s="112"/>
    </row>
    <row r="54" spans="1:4" ht="47.25" x14ac:dyDescent="0.25">
      <c r="A54" s="120" t="s">
        <v>8</v>
      </c>
      <c r="B54" s="139" t="s">
        <v>109</v>
      </c>
      <c r="C54" s="127">
        <f>Schedule!D148</f>
        <v>42489</v>
      </c>
      <c r="D54" s="112"/>
    </row>
    <row r="55" spans="1:4" ht="31.5" x14ac:dyDescent="0.25">
      <c r="A55" s="120"/>
      <c r="B55" s="139" t="s">
        <v>48</v>
      </c>
      <c r="C55" s="127"/>
      <c r="D55" s="112"/>
    </row>
    <row r="56" spans="1:4" ht="31.5" x14ac:dyDescent="0.25">
      <c r="A56" s="120" t="s">
        <v>94</v>
      </c>
      <c r="B56" s="139" t="s">
        <v>138</v>
      </c>
      <c r="C56" s="127">
        <f>Schedule!D112</f>
        <v>42493</v>
      </c>
      <c r="D56" s="112"/>
    </row>
    <row r="57" spans="1:4" ht="47.25" x14ac:dyDescent="0.25">
      <c r="A57" s="120" t="s">
        <v>8</v>
      </c>
      <c r="B57" s="139" t="s">
        <v>389</v>
      </c>
      <c r="C57" s="127" t="e">
        <f>Schedule!#REF!</f>
        <v>#REF!</v>
      </c>
      <c r="D57" s="112"/>
    </row>
    <row r="58" spans="1:4" ht="63" x14ac:dyDescent="0.25">
      <c r="A58" s="120" t="s">
        <v>8</v>
      </c>
      <c r="B58" s="139" t="s">
        <v>364</v>
      </c>
      <c r="C58" s="127">
        <f>Schedule!D164</f>
        <v>42523</v>
      </c>
      <c r="D58" s="112"/>
    </row>
    <row r="59" spans="1:4" ht="63" x14ac:dyDescent="0.25">
      <c r="A59" s="120" t="s">
        <v>8</v>
      </c>
      <c r="B59" s="139" t="s">
        <v>390</v>
      </c>
      <c r="C59" s="127">
        <f>Schedule!D166</f>
        <v>42528</v>
      </c>
      <c r="D59" s="112"/>
    </row>
    <row r="60" spans="1:4" ht="15.75" x14ac:dyDescent="0.25">
      <c r="A60" s="120" t="s">
        <v>72</v>
      </c>
      <c r="B60" s="139" t="s">
        <v>115</v>
      </c>
      <c r="C60" s="127">
        <f>Schedule!D180</f>
        <v>42523</v>
      </c>
      <c r="D60" s="112"/>
    </row>
    <row r="61" spans="1:4" ht="63" x14ac:dyDescent="0.25">
      <c r="A61" s="120" t="s">
        <v>10</v>
      </c>
      <c r="B61" s="139" t="s">
        <v>205</v>
      </c>
      <c r="C61" s="127">
        <f>Schedule!D180</f>
        <v>42523</v>
      </c>
      <c r="D61" s="112"/>
    </row>
    <row r="62" spans="1:4" ht="63" x14ac:dyDescent="0.25">
      <c r="A62" s="120" t="s">
        <v>10</v>
      </c>
      <c r="B62" s="139" t="s">
        <v>118</v>
      </c>
      <c r="C62" s="127">
        <f>Schedule!D182</f>
        <v>42538</v>
      </c>
      <c r="D62" s="112"/>
    </row>
    <row r="63" spans="1:4" ht="18.75" thickBot="1" x14ac:dyDescent="0.3">
      <c r="A63" s="147"/>
      <c r="B63" s="147" t="s">
        <v>248</v>
      </c>
      <c r="C63" s="147"/>
      <c r="D63" s="147"/>
    </row>
    <row r="64" spans="1:4" ht="174" customHeight="1" x14ac:dyDescent="0.25">
      <c r="A64" s="120" t="s">
        <v>10</v>
      </c>
      <c r="B64" s="141" t="s">
        <v>192</v>
      </c>
      <c r="C64" s="127">
        <f>Schedule!D171</f>
        <v>42535</v>
      </c>
      <c r="D64" s="112"/>
    </row>
    <row r="65" spans="1:4" ht="36.6" customHeight="1" thickBot="1" x14ac:dyDescent="0.3">
      <c r="A65" s="147"/>
      <c r="B65" s="147" t="s">
        <v>249</v>
      </c>
      <c r="C65" s="147"/>
      <c r="D65" s="147"/>
    </row>
    <row r="66" spans="1:4" ht="84" customHeight="1" x14ac:dyDescent="0.25">
      <c r="A66" s="120" t="s">
        <v>8</v>
      </c>
      <c r="B66" s="144" t="s">
        <v>169</v>
      </c>
      <c r="C66" s="134">
        <f>Schedule!D181</f>
        <v>42542</v>
      </c>
      <c r="D66" s="108"/>
    </row>
    <row r="67" spans="1:4" ht="78.75" x14ac:dyDescent="0.25">
      <c r="A67" s="120" t="s">
        <v>10</v>
      </c>
      <c r="B67" s="139" t="s">
        <v>114</v>
      </c>
      <c r="C67" s="127">
        <f>Schedule!D183</f>
        <v>42549</v>
      </c>
      <c r="D67" s="112"/>
    </row>
    <row r="68" spans="1:4" ht="15.75" x14ac:dyDescent="0.25">
      <c r="A68" s="120" t="s">
        <v>8</v>
      </c>
      <c r="B68" s="139" t="s">
        <v>140</v>
      </c>
      <c r="C68" s="127">
        <f>Schedule!D190</f>
        <v>42583</v>
      </c>
      <c r="D68" s="112"/>
    </row>
    <row r="69" spans="1:4" ht="15.75" x14ac:dyDescent="0.25">
      <c r="A69" s="120" t="s">
        <v>10</v>
      </c>
      <c r="B69" s="141" t="s">
        <v>134</v>
      </c>
      <c r="C69" s="127">
        <f>Schedule!D193</f>
        <v>42586</v>
      </c>
      <c r="D69" s="112"/>
    </row>
    <row r="70" spans="1:4" ht="18.75" thickBot="1" x14ac:dyDescent="0.3">
      <c r="A70" s="147"/>
      <c r="B70" s="147" t="s">
        <v>61</v>
      </c>
      <c r="C70" s="147"/>
      <c r="D70" s="147"/>
    </row>
    <row r="71" spans="1:4" ht="47.25" x14ac:dyDescent="0.25">
      <c r="A71" s="120" t="s">
        <v>8</v>
      </c>
      <c r="B71" s="139" t="s">
        <v>200</v>
      </c>
      <c r="C71" s="127">
        <f>Schedule!D199</f>
        <v>42599</v>
      </c>
      <c r="D71" s="112"/>
    </row>
    <row r="72" spans="1:4" ht="31.5" x14ac:dyDescent="0.25">
      <c r="A72" s="120" t="s">
        <v>8</v>
      </c>
      <c r="B72" s="139" t="s">
        <v>386</v>
      </c>
      <c r="C72" s="127">
        <f>Schedule!D200</f>
        <v>42606</v>
      </c>
      <c r="D72" s="112"/>
    </row>
    <row r="73" spans="1:4" ht="31.5" x14ac:dyDescent="0.25">
      <c r="A73" s="120" t="s">
        <v>8</v>
      </c>
      <c r="B73" s="139" t="s">
        <v>195</v>
      </c>
      <c r="C73" s="127">
        <f>Schedule!D202</f>
        <v>42613</v>
      </c>
      <c r="D73" s="112"/>
    </row>
    <row r="74" spans="1:4" ht="31.5" x14ac:dyDescent="0.25">
      <c r="A74" s="120" t="s">
        <v>8</v>
      </c>
      <c r="B74" s="139" t="s">
        <v>196</v>
      </c>
      <c r="C74" s="127">
        <f>Schedule!D204</f>
        <v>42620</v>
      </c>
      <c r="D74" s="112"/>
    </row>
    <row r="75" spans="1:4" ht="47.25" x14ac:dyDescent="0.25">
      <c r="A75" s="120" t="s">
        <v>8</v>
      </c>
      <c r="B75" s="139" t="s">
        <v>387</v>
      </c>
      <c r="C75" s="127"/>
      <c r="D75" s="112"/>
    </row>
    <row r="76" spans="1:4" ht="47.25" x14ac:dyDescent="0.25">
      <c r="A76" s="120" t="s">
        <v>8</v>
      </c>
      <c r="B76" s="144" t="s">
        <v>171</v>
      </c>
      <c r="C76" s="134">
        <f>Schedule!D206</f>
        <v>42620</v>
      </c>
      <c r="D76" s="108"/>
    </row>
    <row r="77" spans="1:4" ht="31.5" x14ac:dyDescent="0.25">
      <c r="A77" s="125" t="s">
        <v>94</v>
      </c>
      <c r="B77" s="145" t="s">
        <v>197</v>
      </c>
      <c r="C77" s="135">
        <f>Schedule!D207</f>
        <v>42627</v>
      </c>
      <c r="D77" s="108"/>
    </row>
    <row r="78" spans="1:4" ht="16.5" thickBot="1" x14ac:dyDescent="0.3">
      <c r="A78" s="125" t="s">
        <v>8</v>
      </c>
      <c r="B78" s="145" t="s">
        <v>135</v>
      </c>
      <c r="C78" s="136" t="str">
        <f>Schedule!D69</f>
        <v>10/19/2016</v>
      </c>
      <c r="D78" s="108"/>
    </row>
    <row r="79" spans="1:4" x14ac:dyDescent="0.25"/>
    <row r="80" spans="1:4"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B254"/>
  <sheetViews>
    <sheetView showGridLines="0" tabSelected="1" zoomScale="70" zoomScaleNormal="70" workbookViewId="0">
      <pane ySplit="1" topLeftCell="A50" activePane="bottomLeft" state="frozen"/>
      <selection pane="bottomLeft" activeCell="C77" sqref="C77"/>
    </sheetView>
  </sheetViews>
  <sheetFormatPr defaultColWidth="0" defaultRowHeight="15.75" zeroHeight="1" thickBottom="1" outlineLevelRow="1" x14ac:dyDescent="0.3"/>
  <cols>
    <col min="1" max="1" width="16.5703125" style="191" customWidth="1"/>
    <col min="2" max="2" width="61.7109375" style="192" customWidth="1"/>
    <col min="3" max="3" width="61.7109375" style="311" customWidth="1"/>
    <col min="4" max="4" width="49.7109375" style="274" customWidth="1"/>
    <col min="5" max="5" width="16.7109375" style="151" customWidth="1"/>
    <col min="6" max="6" width="0.28515625" style="151" customWidth="1"/>
    <col min="7" max="31" width="0" style="151" hidden="1" customWidth="1"/>
    <col min="32" max="16382" width="8.85546875" style="151" hidden="1"/>
    <col min="16383" max="16384" width="0.28515625" style="151" customWidth="1"/>
  </cols>
  <sheetData>
    <row r="1" spans="1:6" ht="36.75" thickBot="1" x14ac:dyDescent="0.3">
      <c r="A1" s="152" t="s">
        <v>15</v>
      </c>
      <c r="B1" s="149" t="s">
        <v>311</v>
      </c>
      <c r="C1" s="281" t="s">
        <v>70</v>
      </c>
      <c r="D1" s="264" t="s">
        <v>233</v>
      </c>
      <c r="E1" s="148" t="s">
        <v>132</v>
      </c>
    </row>
    <row r="2" spans="1:6" s="153" customFormat="1" ht="36.6" customHeight="1" thickBot="1" x14ac:dyDescent="0.3">
      <c r="A2" s="277" t="s">
        <v>427</v>
      </c>
      <c r="B2" s="278"/>
      <c r="C2" s="282"/>
      <c r="D2" s="279"/>
      <c r="E2" s="280"/>
    </row>
    <row r="3" spans="1:6" s="154" customFormat="1" ht="18.75" thickBot="1" x14ac:dyDescent="0.3">
      <c r="A3" s="254" t="s">
        <v>0</v>
      </c>
      <c r="B3" s="255"/>
      <c r="C3" s="283"/>
      <c r="D3" s="265"/>
      <c r="E3" s="256"/>
      <c r="F3" s="251"/>
    </row>
    <row r="4" spans="1:6" s="153" customFormat="1" ht="30" customHeight="1" thickBot="1" x14ac:dyDescent="0.3">
      <c r="A4" s="252" t="s">
        <v>70</v>
      </c>
      <c r="B4" s="252"/>
      <c r="C4" s="284"/>
      <c r="D4" s="266"/>
      <c r="E4" s="253"/>
    </row>
    <row r="5" spans="1:6" s="153" customFormat="1" ht="30" customHeight="1" thickBot="1" x14ac:dyDescent="0.3">
      <c r="A5" s="237" t="s">
        <v>306</v>
      </c>
      <c r="B5" s="237"/>
      <c r="C5" s="285"/>
      <c r="D5" s="267"/>
      <c r="E5" s="237"/>
    </row>
    <row r="6" spans="1:6" s="153" customFormat="1" ht="234" customHeight="1" thickBot="1" x14ac:dyDescent="0.3">
      <c r="A6" s="214" t="s">
        <v>424</v>
      </c>
      <c r="B6" s="235"/>
      <c r="C6" s="286"/>
      <c r="D6" s="268"/>
      <c r="E6" s="213"/>
    </row>
    <row r="7" spans="1:6" s="153" customFormat="1" ht="58.9" customHeight="1" thickBot="1" x14ac:dyDescent="0.3">
      <c r="A7" s="238" t="s">
        <v>307</v>
      </c>
      <c r="B7" s="238"/>
      <c r="C7" s="287"/>
      <c r="D7" s="269"/>
      <c r="E7" s="238"/>
    </row>
    <row r="8" spans="1:6" s="153" customFormat="1" ht="169.15" customHeight="1" thickBot="1" x14ac:dyDescent="0.3">
      <c r="A8" s="216" t="s">
        <v>298</v>
      </c>
      <c r="B8" s="216"/>
      <c r="C8" s="260"/>
      <c r="D8" s="270"/>
      <c r="E8" s="236"/>
    </row>
    <row r="9" spans="1:6" s="153" customFormat="1" ht="18.75" thickBot="1" x14ac:dyDescent="0.3">
      <c r="A9" s="237" t="s">
        <v>305</v>
      </c>
      <c r="B9" s="238"/>
      <c r="C9" s="287"/>
      <c r="D9" s="269"/>
      <c r="E9" s="237"/>
    </row>
    <row r="10" spans="1:6" s="153" customFormat="1" ht="152.44999999999999" customHeight="1" thickBot="1" x14ac:dyDescent="0.3">
      <c r="A10" s="260" t="s">
        <v>296</v>
      </c>
      <c r="B10" s="216"/>
      <c r="C10" s="260"/>
      <c r="D10" s="271"/>
      <c r="E10" s="217"/>
      <c r="F10" s="215"/>
    </row>
    <row r="11" spans="1:6" s="153" customFormat="1" ht="18.75" thickBot="1" x14ac:dyDescent="0.3">
      <c r="A11" s="239" t="s">
        <v>260</v>
      </c>
      <c r="B11" s="241"/>
      <c r="C11" s="288"/>
      <c r="D11" s="246"/>
      <c r="E11" s="239"/>
    </row>
    <row r="12" spans="1:6" s="153" customFormat="1" ht="56.45" customHeight="1" thickBot="1" x14ac:dyDescent="0.3">
      <c r="A12" s="216" t="s">
        <v>261</v>
      </c>
      <c r="B12" s="216"/>
      <c r="C12" s="260"/>
      <c r="D12" s="270"/>
      <c r="E12" s="218"/>
      <c r="F12" s="215"/>
    </row>
    <row r="13" spans="1:6" s="153" customFormat="1" ht="18.75" thickBot="1" x14ac:dyDescent="0.3">
      <c r="A13" s="239" t="s">
        <v>131</v>
      </c>
      <c r="B13" s="241"/>
      <c r="C13" s="288"/>
      <c r="D13" s="272"/>
      <c r="E13" s="240"/>
    </row>
    <row r="14" spans="1:6" s="153" customFormat="1" ht="16.5" thickBot="1" x14ac:dyDescent="0.3">
      <c r="A14" s="222"/>
      <c r="B14" s="223" t="s">
        <v>69</v>
      </c>
      <c r="C14" s="289"/>
      <c r="D14" s="234"/>
      <c r="E14" s="224"/>
      <c r="F14" s="215"/>
    </row>
    <row r="15" spans="1:6" s="153" customFormat="1" ht="16.5" thickBot="1" x14ac:dyDescent="0.3">
      <c r="A15" s="222"/>
      <c r="B15" s="223" t="s">
        <v>25</v>
      </c>
      <c r="C15" s="289"/>
      <c r="D15" s="234"/>
      <c r="E15" s="224"/>
      <c r="F15" s="215"/>
    </row>
    <row r="16" spans="1:6" s="153" customFormat="1" ht="16.5" thickBot="1" x14ac:dyDescent="0.3">
      <c r="A16" s="225"/>
      <c r="B16" s="226" t="s">
        <v>75</v>
      </c>
      <c r="C16" s="290"/>
      <c r="D16" s="273"/>
      <c r="E16" s="227"/>
      <c r="F16" s="215"/>
    </row>
    <row r="17" spans="1:6" s="153" customFormat="1" ht="16.5" thickBot="1" x14ac:dyDescent="0.3">
      <c r="A17" s="222"/>
      <c r="B17" s="223" t="s">
        <v>74</v>
      </c>
      <c r="C17" s="289"/>
      <c r="D17" s="234"/>
      <c r="E17" s="224"/>
      <c r="F17" s="215"/>
    </row>
    <row r="18" spans="1:6" s="153" customFormat="1" ht="16.5" thickBot="1" x14ac:dyDescent="0.3">
      <c r="A18" s="222"/>
      <c r="B18" s="223" t="s">
        <v>33</v>
      </c>
      <c r="C18" s="289"/>
      <c r="D18" s="234"/>
      <c r="E18" s="224"/>
      <c r="F18" s="215"/>
    </row>
    <row r="19" spans="1:6" s="153" customFormat="1" ht="16.5" thickBot="1" x14ac:dyDescent="0.3">
      <c r="A19" s="222"/>
      <c r="B19" s="223" t="s">
        <v>38</v>
      </c>
      <c r="C19" s="289"/>
      <c r="D19" s="234"/>
      <c r="E19" s="224"/>
      <c r="F19" s="215"/>
    </row>
    <row r="20" spans="1:6" s="153" customFormat="1" ht="16.5" thickBot="1" x14ac:dyDescent="0.3">
      <c r="A20" s="222"/>
      <c r="B20" s="223" t="s">
        <v>127</v>
      </c>
      <c r="C20" s="289"/>
      <c r="D20" s="234"/>
      <c r="E20" s="224"/>
      <c r="F20" s="215"/>
    </row>
    <row r="21" spans="1:6" s="153" customFormat="1" ht="16.5" thickBot="1" x14ac:dyDescent="0.3">
      <c r="A21" s="222"/>
      <c r="B21" s="223" t="s">
        <v>42</v>
      </c>
      <c r="C21" s="289"/>
      <c r="D21" s="234"/>
      <c r="E21" s="224"/>
      <c r="F21" s="215"/>
    </row>
    <row r="22" spans="1:6" s="153" customFormat="1" ht="16.5" thickBot="1" x14ac:dyDescent="0.3">
      <c r="A22" s="222"/>
      <c r="B22" s="223" t="s">
        <v>128</v>
      </c>
      <c r="C22" s="289"/>
      <c r="D22" s="234"/>
      <c r="E22" s="224"/>
      <c r="F22" s="215"/>
    </row>
    <row r="23" spans="1:6" s="153" customFormat="1" ht="16.5" thickBot="1" x14ac:dyDescent="0.3">
      <c r="A23" s="222"/>
      <c r="B23" s="223" t="s">
        <v>21</v>
      </c>
      <c r="C23" s="289"/>
      <c r="D23" s="234"/>
      <c r="E23" s="224"/>
      <c r="F23" s="215"/>
    </row>
    <row r="24" spans="1:6" s="153" customFormat="1" ht="16.5" thickBot="1" x14ac:dyDescent="0.3">
      <c r="A24" s="222"/>
      <c r="B24" s="223" t="s">
        <v>231</v>
      </c>
      <c r="C24" s="289"/>
      <c r="D24" s="234"/>
      <c r="E24" s="224"/>
      <c r="F24" s="215"/>
    </row>
    <row r="25" spans="1:6" s="153" customFormat="1" ht="16.5" thickBot="1" x14ac:dyDescent="0.3">
      <c r="A25" s="222"/>
      <c r="B25" s="226" t="s">
        <v>50</v>
      </c>
      <c r="C25" s="290"/>
      <c r="D25" s="234"/>
      <c r="E25" s="224"/>
      <c r="F25" s="215"/>
    </row>
    <row r="26" spans="1:6" s="153" customFormat="1" ht="16.5" thickBot="1" x14ac:dyDescent="0.3">
      <c r="A26" s="222"/>
      <c r="B26" s="223" t="s">
        <v>129</v>
      </c>
      <c r="C26" s="289"/>
      <c r="D26" s="234"/>
      <c r="E26" s="224"/>
      <c r="F26" s="215"/>
    </row>
    <row r="27" spans="1:6" s="153" customFormat="1" ht="16.5" thickBot="1" x14ac:dyDescent="0.3">
      <c r="A27" s="222"/>
      <c r="B27" s="223" t="s">
        <v>52</v>
      </c>
      <c r="C27" s="289"/>
      <c r="D27" s="234"/>
      <c r="E27" s="224"/>
      <c r="F27" s="215"/>
    </row>
    <row r="28" spans="1:6" s="153" customFormat="1" ht="16.5" thickBot="1" x14ac:dyDescent="0.3">
      <c r="A28" s="222"/>
      <c r="B28" s="223" t="s">
        <v>130</v>
      </c>
      <c r="C28" s="289"/>
      <c r="D28" s="234"/>
      <c r="E28" s="224"/>
      <c r="F28" s="215"/>
    </row>
    <row r="29" spans="1:6" s="153" customFormat="1" ht="16.5" thickBot="1" x14ac:dyDescent="0.3">
      <c r="A29" s="222"/>
      <c r="B29" s="223" t="s">
        <v>56</v>
      </c>
      <c r="C29" s="289"/>
      <c r="D29" s="234"/>
      <c r="E29" s="224"/>
      <c r="F29" s="215"/>
    </row>
    <row r="30" spans="1:6" s="153" customFormat="1" ht="16.5" thickBot="1" x14ac:dyDescent="0.3">
      <c r="A30" s="222"/>
      <c r="B30" s="223" t="s">
        <v>58</v>
      </c>
      <c r="C30" s="289"/>
      <c r="D30" s="234"/>
      <c r="E30" s="224"/>
      <c r="F30" s="215"/>
    </row>
    <row r="31" spans="1:6" ht="16.5" thickBot="1" x14ac:dyDescent="0.3">
      <c r="A31" s="222"/>
      <c r="B31" s="223" t="s">
        <v>124</v>
      </c>
      <c r="C31" s="289"/>
      <c r="D31" s="234"/>
      <c r="E31" s="224"/>
      <c r="F31" s="219"/>
    </row>
    <row r="32" spans="1:6" ht="16.5" thickBot="1" x14ac:dyDescent="0.3">
      <c r="A32" s="222"/>
      <c r="B32" s="223" t="s">
        <v>61</v>
      </c>
      <c r="C32" s="289"/>
      <c r="D32" s="234"/>
      <c r="E32" s="224"/>
      <c r="F32" s="219"/>
    </row>
    <row r="33" spans="1:6" s="161" customFormat="1" ht="16.5" thickBot="1" x14ac:dyDescent="0.3">
      <c r="A33" s="228"/>
      <c r="B33" s="226" t="s">
        <v>62</v>
      </c>
      <c r="C33" s="290"/>
      <c r="D33" s="233"/>
      <c r="E33" s="230"/>
      <c r="F33" s="220"/>
    </row>
    <row r="34" spans="1:6" s="162" customFormat="1" ht="16.5" thickBot="1" x14ac:dyDescent="0.3">
      <c r="A34" s="231"/>
      <c r="B34" s="232" t="s">
        <v>63</v>
      </c>
      <c r="C34" s="291"/>
      <c r="D34" s="233"/>
      <c r="E34" s="229"/>
      <c r="F34" s="221"/>
    </row>
    <row r="35" spans="1:6" s="162" customFormat="1" ht="16.5" thickBot="1" x14ac:dyDescent="0.3">
      <c r="A35" s="228"/>
      <c r="B35" s="226" t="s">
        <v>64</v>
      </c>
      <c r="C35" s="290"/>
      <c r="D35" s="233"/>
      <c r="E35" s="230"/>
      <c r="F35" s="221"/>
    </row>
    <row r="36" spans="1:6" s="162" customFormat="1" ht="16.5" thickBot="1" x14ac:dyDescent="0.3">
      <c r="A36" s="228"/>
      <c r="B36" s="226" t="s">
        <v>66</v>
      </c>
      <c r="C36" s="290"/>
      <c r="D36" s="233"/>
      <c r="E36" s="230"/>
      <c r="F36" s="221"/>
    </row>
    <row r="37" spans="1:6" s="162" customFormat="1" ht="16.5" thickBot="1" x14ac:dyDescent="0.3">
      <c r="A37" s="222"/>
      <c r="B37" s="226" t="s">
        <v>232</v>
      </c>
      <c r="C37" s="290"/>
      <c r="D37" s="234"/>
      <c r="E37" s="224"/>
      <c r="F37" s="221"/>
    </row>
    <row r="38" spans="1:6" s="162" customFormat="1" ht="16.5" thickBot="1" x14ac:dyDescent="0.3">
      <c r="A38" s="222"/>
      <c r="B38" s="226" t="s">
        <v>67</v>
      </c>
      <c r="C38" s="290"/>
      <c r="D38" s="234"/>
      <c r="E38" s="224"/>
      <c r="F38" s="221"/>
    </row>
    <row r="39" spans="1:6" ht="18.75" thickBot="1" x14ac:dyDescent="0.3">
      <c r="A39" s="239" t="s">
        <v>1</v>
      </c>
      <c r="B39" s="241"/>
      <c r="C39" s="288"/>
      <c r="D39" s="246"/>
      <c r="E39" s="242"/>
    </row>
    <row r="40" spans="1:6" ht="16.5" thickBot="1" x14ac:dyDescent="0.3">
      <c r="A40" s="155" t="s">
        <v>2</v>
      </c>
      <c r="B40" s="159" t="s">
        <v>3</v>
      </c>
      <c r="C40" s="292"/>
      <c r="D40" s="163"/>
      <c r="E40" s="156"/>
    </row>
    <row r="41" spans="1:6" ht="16.5" thickBot="1" x14ac:dyDescent="0.3">
      <c r="A41" s="155" t="s">
        <v>4</v>
      </c>
      <c r="B41" s="159" t="s">
        <v>5</v>
      </c>
      <c r="C41" s="292"/>
      <c r="D41" s="163"/>
      <c r="E41" s="156"/>
    </row>
    <row r="42" spans="1:6" ht="16.5" thickBot="1" x14ac:dyDescent="0.3">
      <c r="A42" s="155" t="s">
        <v>6</v>
      </c>
      <c r="B42" s="159" t="s">
        <v>7</v>
      </c>
      <c r="C42" s="292"/>
      <c r="D42" s="163"/>
      <c r="E42" s="156"/>
    </row>
    <row r="43" spans="1:6" ht="16.5" thickBot="1" x14ac:dyDescent="0.3">
      <c r="A43" s="155" t="s">
        <v>8</v>
      </c>
      <c r="B43" s="159" t="s">
        <v>9</v>
      </c>
      <c r="C43" s="292"/>
      <c r="D43" s="163"/>
      <c r="E43" s="156"/>
    </row>
    <row r="44" spans="1:6" ht="16.5" thickBot="1" x14ac:dyDescent="0.3">
      <c r="A44" s="155" t="s">
        <v>10</v>
      </c>
      <c r="B44" s="159" t="s">
        <v>11</v>
      </c>
      <c r="C44" s="292"/>
      <c r="D44" s="163"/>
      <c r="E44" s="156"/>
    </row>
    <row r="45" spans="1:6" ht="16.5" thickBot="1" x14ac:dyDescent="0.3">
      <c r="A45" s="155" t="s">
        <v>12</v>
      </c>
      <c r="B45" s="159" t="s">
        <v>13</v>
      </c>
      <c r="C45" s="292"/>
      <c r="D45" s="163"/>
      <c r="E45" s="156"/>
    </row>
    <row r="46" spans="1:6" ht="16.5" thickBot="1" x14ac:dyDescent="0.3">
      <c r="A46" s="155" t="s">
        <v>212</v>
      </c>
      <c r="B46" s="159" t="s">
        <v>213</v>
      </c>
      <c r="C46" s="292"/>
      <c r="D46" s="163"/>
      <c r="E46" s="156"/>
    </row>
    <row r="47" spans="1:6" ht="16.5" thickBot="1" x14ac:dyDescent="0.3">
      <c r="A47" s="155" t="s">
        <v>90</v>
      </c>
      <c r="B47" s="159" t="s">
        <v>91</v>
      </c>
      <c r="C47" s="292"/>
      <c r="D47" s="163"/>
      <c r="E47" s="156"/>
    </row>
    <row r="48" spans="1:6" ht="18.75" thickBot="1" x14ac:dyDescent="0.3">
      <c r="A48" s="164" t="s">
        <v>19</v>
      </c>
      <c r="B48" s="165" t="s">
        <v>93</v>
      </c>
      <c r="C48" s="293"/>
      <c r="D48" s="264"/>
      <c r="E48" s="150"/>
    </row>
    <row r="49" spans="1:5" ht="18.75" thickBot="1" x14ac:dyDescent="0.3">
      <c r="A49" s="239" t="s">
        <v>73</v>
      </c>
      <c r="B49" s="241"/>
      <c r="C49" s="288"/>
      <c r="D49" s="244"/>
      <c r="E49" s="243"/>
    </row>
    <row r="50" spans="1:5" ht="32.25" outlineLevel="1" thickBot="1" x14ac:dyDescent="0.3">
      <c r="A50" s="155" t="s">
        <v>17</v>
      </c>
      <c r="B50" s="159" t="s">
        <v>18</v>
      </c>
      <c r="C50" s="292"/>
      <c r="D50" s="163"/>
      <c r="E50" s="156"/>
    </row>
    <row r="51" spans="1:5" ht="32.25" outlineLevel="1" thickBot="1" x14ac:dyDescent="0.3">
      <c r="A51" s="155" t="s">
        <v>20</v>
      </c>
      <c r="B51" s="159" t="s">
        <v>71</v>
      </c>
      <c r="C51" s="292"/>
      <c r="D51" s="163"/>
      <c r="E51" s="156"/>
    </row>
    <row r="52" spans="1:5" ht="32.25" outlineLevel="1" thickBot="1" x14ac:dyDescent="0.3">
      <c r="A52" s="155" t="s">
        <v>21</v>
      </c>
      <c r="B52" s="159" t="s">
        <v>22</v>
      </c>
      <c r="C52" s="292"/>
      <c r="D52" s="163"/>
      <c r="E52" s="156"/>
    </row>
    <row r="53" spans="1:5" ht="16.5" outlineLevel="1" thickBot="1" x14ac:dyDescent="0.3">
      <c r="A53" s="155" t="s">
        <v>74</v>
      </c>
      <c r="B53" s="159" t="s">
        <v>22</v>
      </c>
      <c r="C53" s="292"/>
      <c r="D53" s="163"/>
      <c r="E53" s="156"/>
    </row>
    <row r="54" spans="1:5" ht="32.25" outlineLevel="1" thickBot="1" x14ac:dyDescent="0.3">
      <c r="A54" s="155" t="s">
        <v>103</v>
      </c>
      <c r="B54" s="159" t="s">
        <v>22</v>
      </c>
      <c r="C54" s="292"/>
      <c r="D54" s="163"/>
      <c r="E54" s="156"/>
    </row>
    <row r="55" spans="1:5" ht="16.5" outlineLevel="1" thickBot="1" x14ac:dyDescent="0.3">
      <c r="A55" s="155" t="s">
        <v>75</v>
      </c>
      <c r="B55" s="159" t="s">
        <v>22</v>
      </c>
      <c r="C55" s="292"/>
      <c r="D55" s="163"/>
      <c r="E55" s="156"/>
    </row>
    <row r="56" spans="1:5" ht="32.25" outlineLevel="1" thickBot="1" x14ac:dyDescent="0.3">
      <c r="A56" s="155" t="s">
        <v>84</v>
      </c>
      <c r="B56" s="159" t="s">
        <v>22</v>
      </c>
      <c r="C56" s="292"/>
      <c r="D56" s="163"/>
      <c r="E56" s="156"/>
    </row>
    <row r="57" spans="1:5" s="166" customFormat="1" ht="32.25" outlineLevel="1" thickBot="1" x14ac:dyDescent="0.3">
      <c r="A57" s="155" t="s">
        <v>83</v>
      </c>
      <c r="B57" s="159" t="s">
        <v>22</v>
      </c>
      <c r="C57" s="292"/>
      <c r="D57" s="163"/>
      <c r="E57" s="156"/>
    </row>
    <row r="58" spans="1:5" ht="18.75" thickBot="1" x14ac:dyDescent="0.3">
      <c r="A58" s="239" t="s">
        <v>69</v>
      </c>
      <c r="B58" s="241"/>
      <c r="C58" s="288"/>
      <c r="D58" s="272"/>
      <c r="E58" s="240"/>
    </row>
    <row r="59" spans="1:5" ht="16.5" outlineLevel="1" thickBot="1" x14ac:dyDescent="0.3">
      <c r="A59" s="155" t="s">
        <v>212</v>
      </c>
      <c r="B59" s="167" t="s">
        <v>210</v>
      </c>
      <c r="C59" s="294"/>
      <c r="D59" s="163"/>
      <c r="E59" s="156"/>
    </row>
    <row r="60" spans="1:5" ht="26.45" customHeight="1" outlineLevel="1" thickBot="1" x14ac:dyDescent="0.3">
      <c r="A60" s="155" t="s">
        <v>19</v>
      </c>
      <c r="B60" s="159" t="s">
        <v>85</v>
      </c>
      <c r="C60" s="292"/>
      <c r="D60" s="163"/>
      <c r="E60" s="168"/>
    </row>
    <row r="61" spans="1:5" ht="16.5" outlineLevel="1" thickBot="1" x14ac:dyDescent="0.3">
      <c r="A61" s="160" t="s">
        <v>8</v>
      </c>
      <c r="B61" s="157" t="s">
        <v>207</v>
      </c>
      <c r="C61" s="295"/>
      <c r="D61" s="163">
        <f>D65-77</f>
        <v>42489</v>
      </c>
      <c r="E61" s="169"/>
    </row>
    <row r="62" spans="1:5" ht="16.5" outlineLevel="1" thickBot="1" x14ac:dyDescent="0.3">
      <c r="A62" s="155" t="s">
        <v>8</v>
      </c>
      <c r="B62" s="159" t="s">
        <v>214</v>
      </c>
      <c r="C62" s="292"/>
      <c r="D62" s="163">
        <f>D65-59</f>
        <v>42507</v>
      </c>
      <c r="E62" s="168"/>
    </row>
    <row r="63" spans="1:5" ht="16.5" outlineLevel="1" thickBot="1" x14ac:dyDescent="0.3">
      <c r="A63" s="155" t="s">
        <v>8</v>
      </c>
      <c r="B63" s="159" t="s">
        <v>88</v>
      </c>
      <c r="C63" s="292"/>
      <c r="D63" s="163">
        <f>D65-45</f>
        <v>42521</v>
      </c>
      <c r="E63" s="168"/>
    </row>
    <row r="64" spans="1:5" ht="32.25" outlineLevel="1" thickBot="1" x14ac:dyDescent="0.3">
      <c r="A64" s="155" t="s">
        <v>10</v>
      </c>
      <c r="B64" s="159" t="s">
        <v>190</v>
      </c>
      <c r="C64" s="292"/>
      <c r="D64" s="163">
        <f>D65-17</f>
        <v>42549</v>
      </c>
      <c r="E64" s="168"/>
    </row>
    <row r="65" spans="1:5" ht="32.25" outlineLevel="1" thickBot="1" x14ac:dyDescent="0.3">
      <c r="A65" s="155" t="s">
        <v>10</v>
      </c>
      <c r="B65" s="159" t="s">
        <v>295</v>
      </c>
      <c r="C65" s="292"/>
      <c r="D65" s="275" t="s">
        <v>429</v>
      </c>
      <c r="E65" s="168"/>
    </row>
    <row r="66" spans="1:5" ht="32.25" outlineLevel="1" thickBot="1" x14ac:dyDescent="0.3">
      <c r="A66" s="155" t="s">
        <v>8</v>
      </c>
      <c r="B66" s="159" t="s">
        <v>206</v>
      </c>
      <c r="C66" s="292"/>
      <c r="D66" s="163">
        <f>D65+17</f>
        <v>42583</v>
      </c>
      <c r="E66" s="168"/>
    </row>
    <row r="67" spans="1:5" ht="16.5" outlineLevel="1" thickBot="1" x14ac:dyDescent="0.3">
      <c r="A67" s="155" t="s">
        <v>72</v>
      </c>
      <c r="B67" s="159" t="s">
        <v>347</v>
      </c>
      <c r="C67" s="292"/>
      <c r="D67" s="163">
        <f>D65+20</f>
        <v>42586</v>
      </c>
      <c r="E67" s="168"/>
    </row>
    <row r="68" spans="1:5" ht="28.15" customHeight="1" outlineLevel="1" thickBot="1" x14ac:dyDescent="0.3">
      <c r="A68" s="155" t="s">
        <v>8</v>
      </c>
      <c r="B68" s="159" t="s">
        <v>125</v>
      </c>
      <c r="C68" s="292"/>
      <c r="D68" s="163">
        <f>D69-35</f>
        <v>42627</v>
      </c>
      <c r="E68" s="168"/>
    </row>
    <row r="69" spans="1:5" ht="57.6" customHeight="1" outlineLevel="1" thickBot="1" x14ac:dyDescent="0.3">
      <c r="A69" s="155"/>
      <c r="B69" s="170" t="s">
        <v>294</v>
      </c>
      <c r="C69" s="296"/>
      <c r="D69" s="275" t="s">
        <v>428</v>
      </c>
      <c r="E69" s="168"/>
    </row>
    <row r="70" spans="1:5" ht="16.5" outlineLevel="1" thickBot="1" x14ac:dyDescent="0.3">
      <c r="A70" s="155" t="s">
        <v>10</v>
      </c>
      <c r="B70" s="159" t="s">
        <v>23</v>
      </c>
      <c r="C70" s="292"/>
      <c r="D70" s="163"/>
      <c r="E70" s="168"/>
    </row>
    <row r="71" spans="1:5" ht="32.25" outlineLevel="1" thickBot="1" x14ac:dyDescent="0.3">
      <c r="A71" s="155" t="s">
        <v>24</v>
      </c>
      <c r="B71" s="159" t="s">
        <v>104</v>
      </c>
      <c r="C71" s="292"/>
      <c r="D71" s="163"/>
      <c r="E71" s="168"/>
    </row>
    <row r="72" spans="1:5" ht="16.5" outlineLevel="1" thickBot="1" x14ac:dyDescent="0.3">
      <c r="A72" s="155" t="s">
        <v>8</v>
      </c>
      <c r="B72" s="159" t="s">
        <v>208</v>
      </c>
      <c r="C72" s="292"/>
      <c r="D72" s="163"/>
      <c r="E72" s="168"/>
    </row>
    <row r="73" spans="1:5" ht="18.75" thickBot="1" x14ac:dyDescent="0.3">
      <c r="A73" s="239" t="s">
        <v>302</v>
      </c>
      <c r="B73" s="241"/>
      <c r="C73" s="288"/>
      <c r="D73" s="244"/>
      <c r="E73" s="244"/>
    </row>
    <row r="74" spans="1:5" ht="16.5" outlineLevel="1" thickBot="1" x14ac:dyDescent="0.3">
      <c r="A74" s="155" t="s">
        <v>212</v>
      </c>
      <c r="B74" s="159" t="s">
        <v>26</v>
      </c>
      <c r="C74" s="292"/>
      <c r="D74" s="163"/>
      <c r="E74" s="168"/>
    </row>
    <row r="75" spans="1:5" ht="16.5" outlineLevel="1" thickBot="1" x14ac:dyDescent="0.3">
      <c r="A75" s="155" t="s">
        <v>2</v>
      </c>
      <c r="B75" s="159" t="s">
        <v>263</v>
      </c>
      <c r="C75" s="292"/>
      <c r="D75" s="163"/>
      <c r="E75" s="168"/>
    </row>
    <row r="76" spans="1:5" ht="80.45" customHeight="1" outlineLevel="1" thickBot="1" x14ac:dyDescent="0.3">
      <c r="A76" s="155" t="s">
        <v>212</v>
      </c>
      <c r="B76" s="159" t="s">
        <v>340</v>
      </c>
      <c r="C76" s="292" t="s">
        <v>335</v>
      </c>
      <c r="D76" s="163"/>
      <c r="E76" s="172"/>
    </row>
    <row r="77" spans="1:5" ht="55.9" customHeight="1" outlineLevel="1" thickBot="1" x14ac:dyDescent="0.3">
      <c r="A77" s="155" t="s">
        <v>2</v>
      </c>
      <c r="B77" s="259" t="s">
        <v>299</v>
      </c>
      <c r="C77" s="292" t="s">
        <v>312</v>
      </c>
      <c r="D77" s="163"/>
      <c r="E77" s="168"/>
    </row>
    <row r="78" spans="1:5" ht="16.899999999999999" customHeight="1" outlineLevel="1" thickBot="1" x14ac:dyDescent="0.3">
      <c r="A78" s="155" t="s">
        <v>2</v>
      </c>
      <c r="B78" s="159" t="s">
        <v>27</v>
      </c>
      <c r="C78" s="292"/>
      <c r="D78" s="163"/>
      <c r="E78" s="168"/>
    </row>
    <row r="79" spans="1:5" ht="58.15" customHeight="1" outlineLevel="1" thickBot="1" x14ac:dyDescent="0.3">
      <c r="A79" s="155" t="s">
        <v>2</v>
      </c>
      <c r="B79" s="159" t="s">
        <v>350</v>
      </c>
      <c r="C79" s="292"/>
      <c r="D79" s="163"/>
      <c r="E79" s="168"/>
    </row>
    <row r="80" spans="1:5" ht="32.25" outlineLevel="1" thickBot="1" x14ac:dyDescent="0.3">
      <c r="A80" s="155" t="s">
        <v>351</v>
      </c>
      <c r="B80" s="159" t="s">
        <v>264</v>
      </c>
      <c r="C80" s="292"/>
      <c r="D80" s="163"/>
      <c r="E80" s="168"/>
    </row>
    <row r="81" spans="1:5" ht="32.25" outlineLevel="1" thickBot="1" x14ac:dyDescent="0.3">
      <c r="A81" s="155" t="s">
        <v>8</v>
      </c>
      <c r="B81" s="159" t="s">
        <v>265</v>
      </c>
      <c r="C81" s="292"/>
      <c r="D81" s="163"/>
      <c r="E81" s="168"/>
    </row>
    <row r="82" spans="1:5" ht="16.5" outlineLevel="1" thickBot="1" x14ac:dyDescent="0.3">
      <c r="A82" s="155" t="s">
        <v>212</v>
      </c>
      <c r="B82" s="159" t="s">
        <v>92</v>
      </c>
      <c r="C82" s="292"/>
      <c r="D82" s="163"/>
      <c r="E82" s="168"/>
    </row>
    <row r="83" spans="1:5" ht="16.5" outlineLevel="1" thickBot="1" x14ac:dyDescent="0.3">
      <c r="A83" s="155" t="s">
        <v>212</v>
      </c>
      <c r="B83" s="159" t="s">
        <v>352</v>
      </c>
      <c r="C83" s="292"/>
      <c r="D83" s="163"/>
      <c r="E83" s="168"/>
    </row>
    <row r="84" spans="1:5" ht="16.5" outlineLevel="1" thickBot="1" x14ac:dyDescent="0.3">
      <c r="A84" s="155" t="s">
        <v>209</v>
      </c>
      <c r="B84" s="159" t="s">
        <v>28</v>
      </c>
      <c r="C84" s="292"/>
      <c r="D84" s="163"/>
      <c r="E84" s="168"/>
    </row>
    <row r="85" spans="1:5" ht="32.25" outlineLevel="1" thickBot="1" x14ac:dyDescent="0.3">
      <c r="A85" s="155" t="s">
        <v>2</v>
      </c>
      <c r="B85" s="159" t="s">
        <v>262</v>
      </c>
      <c r="C85" s="292"/>
      <c r="D85" s="163"/>
      <c r="E85" s="168"/>
    </row>
    <row r="86" spans="1:5" ht="32.25" outlineLevel="1" thickBot="1" x14ac:dyDescent="0.3">
      <c r="A86" s="155" t="s">
        <v>29</v>
      </c>
      <c r="B86" s="159" t="s">
        <v>30</v>
      </c>
      <c r="C86" s="292"/>
      <c r="D86" s="163"/>
      <c r="E86" s="168"/>
    </row>
    <row r="87" spans="1:5" ht="16.5" outlineLevel="1" thickBot="1" x14ac:dyDescent="0.3">
      <c r="A87" s="155" t="s">
        <v>31</v>
      </c>
      <c r="B87" s="159" t="s">
        <v>32</v>
      </c>
      <c r="C87" s="292"/>
      <c r="D87" s="163"/>
      <c r="E87" s="168"/>
    </row>
    <row r="88" spans="1:5" s="197" customFormat="1" ht="340.9" customHeight="1" outlineLevel="1" thickBot="1" x14ac:dyDescent="0.3">
      <c r="A88" s="193" t="s">
        <v>2</v>
      </c>
      <c r="B88" s="194" t="s">
        <v>338</v>
      </c>
      <c r="C88" s="194" t="s">
        <v>417</v>
      </c>
      <c r="D88" s="195"/>
      <c r="E88" s="196"/>
    </row>
    <row r="89" spans="1:5" ht="30.6" customHeight="1" thickBot="1" x14ac:dyDescent="0.3">
      <c r="A89" s="239" t="s">
        <v>301</v>
      </c>
      <c r="B89" s="241"/>
      <c r="C89" s="288"/>
      <c r="D89" s="245"/>
      <c r="E89" s="245"/>
    </row>
    <row r="90" spans="1:5" s="197" customFormat="1" ht="42.6" customHeight="1" outlineLevel="1" thickBot="1" x14ac:dyDescent="0.3">
      <c r="A90" s="193"/>
      <c r="B90" s="194"/>
      <c r="C90" s="297"/>
      <c r="D90" s="195"/>
      <c r="E90" s="196"/>
    </row>
    <row r="91" spans="1:5" ht="16.5" outlineLevel="1" thickBot="1" x14ac:dyDescent="0.3">
      <c r="A91" s="160" t="s">
        <v>174</v>
      </c>
      <c r="B91" s="157" t="s">
        <v>175</v>
      </c>
      <c r="C91" s="295"/>
      <c r="D91" s="175">
        <f>D65-195</f>
        <v>42371</v>
      </c>
      <c r="E91" s="169"/>
    </row>
    <row r="92" spans="1:5" s="197" customFormat="1" ht="16.5" outlineLevel="1" thickBot="1" x14ac:dyDescent="0.3">
      <c r="A92" s="199" t="s">
        <v>174</v>
      </c>
      <c r="B92" s="200" t="s">
        <v>176</v>
      </c>
      <c r="C92" s="298"/>
      <c r="D92" s="201">
        <f>D65-60</f>
        <v>42506</v>
      </c>
      <c r="E92" s="202"/>
    </row>
    <row r="93" spans="1:5" s="166" customFormat="1" ht="16.5" outlineLevel="1" thickBot="1" x14ac:dyDescent="0.3">
      <c r="A93" s="155" t="s">
        <v>174</v>
      </c>
      <c r="B93" s="157" t="s">
        <v>177</v>
      </c>
      <c r="C93" s="295"/>
      <c r="D93" s="175">
        <f>D69+10</f>
        <v>42672</v>
      </c>
      <c r="E93" s="169"/>
    </row>
    <row r="94" spans="1:5" s="166" customFormat="1" ht="18.75" outlineLevel="1" thickBot="1" x14ac:dyDescent="0.3">
      <c r="A94" s="239" t="s">
        <v>74</v>
      </c>
      <c r="B94" s="241"/>
      <c r="C94" s="288"/>
      <c r="D94" s="245"/>
      <c r="E94" s="245"/>
    </row>
    <row r="95" spans="1:5" s="166" customFormat="1" ht="48" outlineLevel="1" thickBot="1" x14ac:dyDescent="0.3">
      <c r="A95" s="160" t="s">
        <v>8</v>
      </c>
      <c r="B95" s="159" t="s">
        <v>339</v>
      </c>
      <c r="C95" s="292" t="s">
        <v>312</v>
      </c>
      <c r="D95" s="175">
        <f>D65-105</f>
        <v>42461</v>
      </c>
      <c r="E95" s="169"/>
    </row>
    <row r="96" spans="1:5" s="166" customFormat="1" ht="16.5" outlineLevel="1" thickBot="1" x14ac:dyDescent="0.3">
      <c r="A96" s="160" t="s">
        <v>8</v>
      </c>
      <c r="B96" s="157" t="s">
        <v>215</v>
      </c>
      <c r="C96" s="295"/>
      <c r="D96" s="175">
        <f>D65-60</f>
        <v>42506</v>
      </c>
      <c r="E96" s="169"/>
    </row>
    <row r="97" spans="1:5" s="166" customFormat="1" ht="16.5" outlineLevel="1" thickBot="1" x14ac:dyDescent="0.3">
      <c r="A97" s="160" t="s">
        <v>276</v>
      </c>
      <c r="B97" s="157" t="s">
        <v>172</v>
      </c>
      <c r="C97" s="295"/>
      <c r="D97" s="175">
        <f>D65-52</f>
        <v>42514</v>
      </c>
      <c r="E97" s="169"/>
    </row>
    <row r="98" spans="1:5" s="166" customFormat="1" ht="16.5" outlineLevel="1" thickBot="1" x14ac:dyDescent="0.3">
      <c r="A98" s="160" t="s">
        <v>10</v>
      </c>
      <c r="B98" s="157" t="s">
        <v>193</v>
      </c>
      <c r="C98" s="295"/>
      <c r="D98" s="175">
        <f>D65-45</f>
        <v>42521</v>
      </c>
      <c r="E98" s="169"/>
    </row>
    <row r="99" spans="1:5" ht="32.25" outlineLevel="1" thickBot="1" x14ac:dyDescent="0.3">
      <c r="A99" s="160" t="s">
        <v>10</v>
      </c>
      <c r="B99" s="157" t="s">
        <v>173</v>
      </c>
      <c r="C99" s="295"/>
      <c r="D99" s="175">
        <f>D69+5</f>
        <v>42667</v>
      </c>
      <c r="E99" s="169"/>
    </row>
    <row r="100" spans="1:5" ht="18.75" thickBot="1" x14ac:dyDescent="0.3">
      <c r="A100" s="173"/>
      <c r="B100" s="158" t="s">
        <v>33</v>
      </c>
      <c r="C100" s="299"/>
      <c r="D100" s="174"/>
      <c r="E100" s="174"/>
    </row>
    <row r="101" spans="1:5" ht="160.9" customHeight="1" outlineLevel="1" thickBot="1" x14ac:dyDescent="0.3">
      <c r="A101" s="176" t="s">
        <v>2</v>
      </c>
      <c r="B101" s="159" t="s">
        <v>337</v>
      </c>
      <c r="C101" s="300" t="s">
        <v>336</v>
      </c>
      <c r="D101" s="163"/>
      <c r="E101" s="168"/>
    </row>
    <row r="102" spans="1:5" s="197" customFormat="1" ht="16.5" outlineLevel="1" thickBot="1" x14ac:dyDescent="0.3">
      <c r="A102" s="193" t="s">
        <v>353</v>
      </c>
      <c r="B102" s="194" t="s">
        <v>34</v>
      </c>
      <c r="C102" s="297"/>
      <c r="D102" s="195"/>
      <c r="E102" s="196"/>
    </row>
    <row r="103" spans="1:5" ht="69" customHeight="1" outlineLevel="1" thickBot="1" x14ac:dyDescent="0.3">
      <c r="A103" s="176" t="s">
        <v>212</v>
      </c>
      <c r="B103" s="157" t="s">
        <v>344</v>
      </c>
      <c r="C103" s="300" t="s">
        <v>313</v>
      </c>
      <c r="D103" s="163"/>
      <c r="E103" s="168"/>
    </row>
    <row r="104" spans="1:5" s="197" customFormat="1" ht="16.5" outlineLevel="1" thickBot="1" x14ac:dyDescent="0.3">
      <c r="A104" s="193" t="s">
        <v>259</v>
      </c>
      <c r="B104" s="194" t="s">
        <v>35</v>
      </c>
      <c r="C104" s="297"/>
      <c r="D104" s="195"/>
      <c r="E104" s="196"/>
    </row>
    <row r="105" spans="1:5" ht="16.5" outlineLevel="1" thickBot="1" x14ac:dyDescent="0.3">
      <c r="A105" s="155" t="s">
        <v>8</v>
      </c>
      <c r="B105" s="159" t="s">
        <v>36</v>
      </c>
      <c r="C105" s="292"/>
      <c r="D105" s="163"/>
      <c r="E105" s="168"/>
    </row>
    <row r="106" spans="1:5" s="197" customFormat="1" ht="95.25" outlineLevel="1" thickBot="1" x14ac:dyDescent="0.3">
      <c r="A106" s="203" t="s">
        <v>251</v>
      </c>
      <c r="B106" s="204" t="s">
        <v>354</v>
      </c>
      <c r="C106" s="301"/>
      <c r="D106" s="205"/>
      <c r="E106" s="206"/>
    </row>
    <row r="107" spans="1:5" ht="16.5" outlineLevel="1" thickBot="1" x14ac:dyDescent="0.3">
      <c r="A107" s="155" t="s">
        <v>212</v>
      </c>
      <c r="B107" s="159" t="s">
        <v>37</v>
      </c>
      <c r="C107" s="292"/>
      <c r="D107" s="163"/>
      <c r="E107" s="168"/>
    </row>
    <row r="108" spans="1:5" ht="18.75" thickBot="1" x14ac:dyDescent="0.3">
      <c r="A108" s="239" t="s">
        <v>38</v>
      </c>
      <c r="B108" s="247"/>
      <c r="C108" s="302"/>
      <c r="D108" s="246"/>
      <c r="E108" s="246"/>
    </row>
    <row r="109" spans="1:5" ht="148.9" customHeight="1" outlineLevel="1" thickBot="1" x14ac:dyDescent="0.3">
      <c r="A109" s="176" t="s">
        <v>94</v>
      </c>
      <c r="B109" s="157" t="s">
        <v>314</v>
      </c>
      <c r="C109" s="300" t="s">
        <v>219</v>
      </c>
      <c r="D109" s="163">
        <f>D65-137</f>
        <v>42429</v>
      </c>
      <c r="E109" s="168"/>
    </row>
    <row r="110" spans="1:5" s="197" customFormat="1" ht="16.5" outlineLevel="1" thickBot="1" x14ac:dyDescent="0.3">
      <c r="A110" s="193" t="s">
        <v>10</v>
      </c>
      <c r="B110" s="194" t="s">
        <v>39</v>
      </c>
      <c r="C110" s="297"/>
      <c r="D110" s="195"/>
      <c r="E110" s="196"/>
    </row>
    <row r="111" spans="1:5" ht="88.15" customHeight="1" outlineLevel="1" thickBot="1" x14ac:dyDescent="0.3">
      <c r="A111" s="155" t="s">
        <v>287</v>
      </c>
      <c r="B111" s="157" t="s">
        <v>346</v>
      </c>
      <c r="C111" s="292" t="s">
        <v>252</v>
      </c>
      <c r="D111" s="163"/>
      <c r="E111" s="168"/>
    </row>
    <row r="112" spans="1:5" ht="25.9" customHeight="1" thickBot="1" x14ac:dyDescent="0.3">
      <c r="A112" s="173"/>
      <c r="B112" s="177" t="s">
        <v>308</v>
      </c>
      <c r="C112" s="303"/>
      <c r="D112" s="178">
        <f>D65-73</f>
        <v>42493</v>
      </c>
      <c r="E112" s="171"/>
    </row>
    <row r="113" spans="1:5" ht="55.15" customHeight="1" outlineLevel="1" thickBot="1" x14ac:dyDescent="0.3">
      <c r="A113" s="160"/>
      <c r="B113" s="157"/>
      <c r="C113" s="295"/>
      <c r="D113" s="175"/>
      <c r="E113" s="169"/>
    </row>
    <row r="114" spans="1:5" s="197" customFormat="1" ht="16.5" outlineLevel="1" thickBot="1" x14ac:dyDescent="0.3">
      <c r="A114" s="207" t="s">
        <v>97</v>
      </c>
      <c r="B114" s="194" t="s">
        <v>98</v>
      </c>
      <c r="C114" s="297"/>
      <c r="D114" s="208"/>
      <c r="E114" s="208"/>
    </row>
    <row r="115" spans="1:5" ht="16.5" outlineLevel="1" thickBot="1" x14ac:dyDescent="0.3">
      <c r="A115" s="155" t="s">
        <v>8</v>
      </c>
      <c r="B115" s="159" t="s">
        <v>40</v>
      </c>
      <c r="C115" s="292"/>
      <c r="D115" s="163"/>
      <c r="E115" s="168"/>
    </row>
    <row r="116" spans="1:5" s="197" customFormat="1" ht="16.5" outlineLevel="1" thickBot="1" x14ac:dyDescent="0.3">
      <c r="A116" s="193"/>
      <c r="B116" s="194" t="s">
        <v>95</v>
      </c>
      <c r="C116" s="297"/>
      <c r="D116" s="195"/>
      <c r="E116" s="196"/>
    </row>
    <row r="117" spans="1:5" ht="16.5" outlineLevel="1" thickBot="1" x14ac:dyDescent="0.3">
      <c r="A117" s="155"/>
      <c r="B117" s="159" t="s">
        <v>96</v>
      </c>
      <c r="C117" s="292"/>
      <c r="D117" s="163"/>
      <c r="E117" s="168"/>
    </row>
    <row r="118" spans="1:5" s="197" customFormat="1" ht="16.5" outlineLevel="1" thickBot="1" x14ac:dyDescent="0.3">
      <c r="A118" s="193" t="s">
        <v>8</v>
      </c>
      <c r="B118" s="194" t="s">
        <v>41</v>
      </c>
      <c r="C118" s="297"/>
      <c r="D118" s="195"/>
      <c r="E118" s="196"/>
    </row>
    <row r="119" spans="1:5" ht="18.75" thickBot="1" x14ac:dyDescent="0.3">
      <c r="A119" s="239" t="s">
        <v>303</v>
      </c>
      <c r="B119" s="241"/>
      <c r="C119" s="288"/>
      <c r="D119" s="248"/>
      <c r="E119" s="248"/>
    </row>
    <row r="120" spans="1:5" s="197" customFormat="1" ht="32.25" outlineLevel="1" thickBot="1" x14ac:dyDescent="0.3">
      <c r="A120" s="193" t="s">
        <v>253</v>
      </c>
      <c r="B120" s="194" t="s">
        <v>266</v>
      </c>
      <c r="C120" s="297"/>
      <c r="D120" s="208"/>
      <c r="E120" s="208"/>
    </row>
    <row r="121" spans="1:5" ht="16.5" outlineLevel="1" thickBot="1" x14ac:dyDescent="0.3">
      <c r="A121" s="155" t="s">
        <v>8</v>
      </c>
      <c r="B121" s="159" t="s">
        <v>43</v>
      </c>
      <c r="C121" s="292"/>
      <c r="D121" s="163"/>
      <c r="E121" s="168"/>
    </row>
    <row r="122" spans="1:5" s="197" customFormat="1" ht="16.5" outlineLevel="1" thickBot="1" x14ac:dyDescent="0.3">
      <c r="A122" s="193" t="s">
        <v>8</v>
      </c>
      <c r="B122" s="194" t="s">
        <v>211</v>
      </c>
      <c r="C122" s="297"/>
      <c r="D122" s="195"/>
      <c r="E122" s="196"/>
    </row>
    <row r="123" spans="1:5" ht="18.75" thickBot="1" x14ac:dyDescent="0.3">
      <c r="A123" s="173"/>
      <c r="B123" s="177" t="s">
        <v>133</v>
      </c>
      <c r="C123" s="303"/>
      <c r="D123" s="178">
        <f>D65-134</f>
        <v>42432</v>
      </c>
      <c r="E123" s="171"/>
    </row>
    <row r="124" spans="1:5" s="197" customFormat="1" ht="118.9" customHeight="1" outlineLevel="1" thickBot="1" x14ac:dyDescent="0.3">
      <c r="A124" s="193" t="s">
        <v>8</v>
      </c>
      <c r="B124" s="157" t="s">
        <v>316</v>
      </c>
      <c r="C124" s="297" t="s">
        <v>254</v>
      </c>
      <c r="D124" s="195"/>
      <c r="E124" s="196"/>
    </row>
    <row r="125" spans="1:5" ht="114" customHeight="1" outlineLevel="1" thickBot="1" x14ac:dyDescent="0.3">
      <c r="A125" s="155" t="s">
        <v>10</v>
      </c>
      <c r="B125" s="157" t="s">
        <v>315</v>
      </c>
      <c r="C125" s="292" t="s">
        <v>220</v>
      </c>
      <c r="D125" s="163"/>
      <c r="E125" s="168"/>
    </row>
    <row r="126" spans="1:5" s="197" customFormat="1" ht="32.25" outlineLevel="1" thickBot="1" x14ac:dyDescent="0.3">
      <c r="A126" s="193" t="s">
        <v>10</v>
      </c>
      <c r="B126" s="194" t="s">
        <v>45</v>
      </c>
      <c r="C126" s="297"/>
      <c r="D126" s="195"/>
      <c r="E126" s="196"/>
    </row>
    <row r="127" spans="1:5" ht="168.6" customHeight="1" outlineLevel="1" thickBot="1" x14ac:dyDescent="0.3">
      <c r="A127" s="155" t="s">
        <v>8</v>
      </c>
      <c r="B127" s="157" t="s">
        <v>317</v>
      </c>
      <c r="C127" s="292" t="s">
        <v>267</v>
      </c>
      <c r="D127" s="163"/>
      <c r="E127" s="168"/>
    </row>
    <row r="128" spans="1:5" ht="31.15" customHeight="1" thickBot="1" x14ac:dyDescent="0.3">
      <c r="A128" s="239" t="s">
        <v>21</v>
      </c>
      <c r="B128" s="241"/>
      <c r="C128" s="288"/>
      <c r="D128" s="246"/>
      <c r="E128" s="246"/>
    </row>
    <row r="129" spans="1:5" ht="50.45" customHeight="1" outlineLevel="1" thickBot="1" x14ac:dyDescent="0.3">
      <c r="A129" s="160"/>
      <c r="B129" s="157"/>
      <c r="C129" s="295"/>
      <c r="D129" s="175"/>
      <c r="E129" s="169"/>
    </row>
    <row r="130" spans="1:5" s="197" customFormat="1" ht="16.5" outlineLevel="1" thickBot="1" x14ac:dyDescent="0.3">
      <c r="A130" s="193" t="s">
        <v>94</v>
      </c>
      <c r="B130" s="194" t="s">
        <v>110</v>
      </c>
      <c r="C130" s="297"/>
      <c r="D130" s="195">
        <f>D65-197</f>
        <v>42369</v>
      </c>
      <c r="E130" s="196"/>
    </row>
    <row r="131" spans="1:5" ht="48" outlineLevel="1" thickBot="1" x14ac:dyDescent="0.3">
      <c r="A131" s="155" t="s">
        <v>10</v>
      </c>
      <c r="B131" s="159" t="s">
        <v>341</v>
      </c>
      <c r="C131" s="292" t="s">
        <v>312</v>
      </c>
      <c r="D131" s="163"/>
      <c r="E131" s="168"/>
    </row>
    <row r="132" spans="1:5" s="197" customFormat="1" ht="141.6" customHeight="1" outlineLevel="1" thickBot="1" x14ac:dyDescent="0.3">
      <c r="A132" s="193" t="s">
        <v>72</v>
      </c>
      <c r="B132" s="157" t="s">
        <v>319</v>
      </c>
      <c r="C132" s="297" t="s">
        <v>318</v>
      </c>
      <c r="D132" s="195"/>
      <c r="E132" s="196"/>
    </row>
    <row r="133" spans="1:5" ht="159.6" customHeight="1" outlineLevel="1" thickBot="1" x14ac:dyDescent="0.3">
      <c r="A133" s="155" t="s">
        <v>8</v>
      </c>
      <c r="B133" s="157" t="s">
        <v>320</v>
      </c>
      <c r="C133" s="292" t="s">
        <v>345</v>
      </c>
      <c r="D133" s="163"/>
      <c r="E133" s="168"/>
    </row>
    <row r="134" spans="1:5" s="197" customFormat="1" ht="59.45" customHeight="1" outlineLevel="1" thickBot="1" x14ac:dyDescent="0.3">
      <c r="A134" s="193" t="s">
        <v>72</v>
      </c>
      <c r="B134" s="194" t="s">
        <v>268</v>
      </c>
      <c r="C134" s="297"/>
      <c r="D134" s="195"/>
      <c r="E134" s="196"/>
    </row>
    <row r="135" spans="1:5" ht="32.25" outlineLevel="1" thickBot="1" x14ac:dyDescent="0.3">
      <c r="A135" s="155" t="s">
        <v>72</v>
      </c>
      <c r="B135" s="159" t="s">
        <v>255</v>
      </c>
      <c r="C135" s="292"/>
      <c r="D135" s="163"/>
      <c r="E135" s="168"/>
    </row>
    <row r="136" spans="1:5" s="197" customFormat="1" ht="171.6" customHeight="1" outlineLevel="1" thickBot="1" x14ac:dyDescent="0.3">
      <c r="A136" s="193" t="s">
        <v>8</v>
      </c>
      <c r="B136" s="157" t="s">
        <v>321</v>
      </c>
      <c r="C136" s="297" t="s">
        <v>269</v>
      </c>
      <c r="D136" s="195"/>
      <c r="E136" s="196"/>
    </row>
    <row r="137" spans="1:5" ht="32.25" outlineLevel="1" thickBot="1" x14ac:dyDescent="0.3">
      <c r="A137" s="155" t="s">
        <v>212</v>
      </c>
      <c r="B137" s="159" t="s">
        <v>126</v>
      </c>
      <c r="C137" s="292"/>
      <c r="D137" s="163">
        <f>D65-167</f>
        <v>42399</v>
      </c>
      <c r="E137" s="168"/>
    </row>
    <row r="138" spans="1:5" s="197" customFormat="1" ht="58.15" customHeight="1" outlineLevel="1" thickBot="1" x14ac:dyDescent="0.3">
      <c r="A138" s="193" t="s">
        <v>8</v>
      </c>
      <c r="B138" s="194" t="s">
        <v>221</v>
      </c>
      <c r="C138" s="297"/>
      <c r="D138" s="195"/>
      <c r="E138" s="196"/>
    </row>
    <row r="139" spans="1:5" ht="190.15" customHeight="1" outlineLevel="1" thickBot="1" x14ac:dyDescent="0.3">
      <c r="A139" s="155" t="s">
        <v>10</v>
      </c>
      <c r="B139" s="157" t="s">
        <v>322</v>
      </c>
      <c r="C139" s="292" t="s">
        <v>270</v>
      </c>
      <c r="D139" s="163">
        <f>D65-107</f>
        <v>42459</v>
      </c>
      <c r="E139" s="168"/>
    </row>
    <row r="140" spans="1:5" s="197" customFormat="1" ht="135" customHeight="1" outlineLevel="1" thickBot="1" x14ac:dyDescent="0.3">
      <c r="A140" s="193" t="s">
        <v>8</v>
      </c>
      <c r="B140" s="194"/>
      <c r="C140" s="297" t="s">
        <v>271</v>
      </c>
      <c r="D140" s="195"/>
      <c r="E140" s="196"/>
    </row>
    <row r="141" spans="1:5" ht="48" outlineLevel="1" thickBot="1" x14ac:dyDescent="0.3">
      <c r="A141" s="155" t="s">
        <v>10</v>
      </c>
      <c r="B141" s="159" t="s">
        <v>272</v>
      </c>
      <c r="C141" s="292"/>
      <c r="D141" s="163"/>
      <c r="E141" s="168"/>
    </row>
    <row r="142" spans="1:5" s="197" customFormat="1" ht="16.5" outlineLevel="1" thickBot="1" x14ac:dyDescent="0.3">
      <c r="A142" s="193" t="s">
        <v>8</v>
      </c>
      <c r="B142" s="194" t="s">
        <v>46</v>
      </c>
      <c r="C142" s="297"/>
      <c r="D142" s="195"/>
      <c r="E142" s="196"/>
    </row>
    <row r="143" spans="1:5" ht="32.25" outlineLevel="1" thickBot="1" x14ac:dyDescent="0.3">
      <c r="A143" s="155" t="s">
        <v>8</v>
      </c>
      <c r="B143" s="159" t="s">
        <v>256</v>
      </c>
      <c r="C143" s="292"/>
      <c r="D143" s="163">
        <f>D65-137</f>
        <v>42429</v>
      </c>
      <c r="E143" s="168"/>
    </row>
    <row r="144" spans="1:5" s="197" customFormat="1" ht="110.45" customHeight="1" outlineLevel="1" thickBot="1" x14ac:dyDescent="0.3">
      <c r="A144" s="193" t="s">
        <v>10</v>
      </c>
      <c r="B144" s="157" t="s">
        <v>323</v>
      </c>
      <c r="C144" s="297" t="s">
        <v>297</v>
      </c>
      <c r="D144" s="195">
        <f>D65-91</f>
        <v>42475</v>
      </c>
      <c r="E144" s="196"/>
    </row>
    <row r="145" spans="1:5" ht="32.25" outlineLevel="1" thickBot="1" x14ac:dyDescent="0.3">
      <c r="A145" s="155" t="s">
        <v>8</v>
      </c>
      <c r="B145" s="159" t="s">
        <v>273</v>
      </c>
      <c r="C145" s="292"/>
      <c r="D145" s="163"/>
      <c r="E145" s="168"/>
    </row>
    <row r="146" spans="1:5" s="197" customFormat="1" ht="48" outlineLevel="1" thickBot="1" x14ac:dyDescent="0.3">
      <c r="A146" s="199" t="s">
        <v>8</v>
      </c>
      <c r="B146" s="209" t="s">
        <v>274</v>
      </c>
      <c r="C146" s="304"/>
      <c r="D146" s="210">
        <f>D65-98</f>
        <v>42468</v>
      </c>
      <c r="E146" s="196"/>
    </row>
    <row r="147" spans="1:5" ht="16.5" outlineLevel="1" thickBot="1" x14ac:dyDescent="0.3">
      <c r="A147" s="155" t="s">
        <v>10</v>
      </c>
      <c r="B147" s="159" t="s">
        <v>47</v>
      </c>
      <c r="C147" s="292"/>
      <c r="D147" s="163"/>
      <c r="E147" s="168"/>
    </row>
    <row r="148" spans="1:5" s="197" customFormat="1" ht="48" outlineLevel="1" thickBot="1" x14ac:dyDescent="0.3">
      <c r="A148" s="193" t="s">
        <v>8</v>
      </c>
      <c r="B148" s="194" t="s">
        <v>348</v>
      </c>
      <c r="C148" s="297"/>
      <c r="D148" s="195">
        <f>D65-77</f>
        <v>42489</v>
      </c>
      <c r="E148" s="196"/>
    </row>
    <row r="149" spans="1:5" s="197" customFormat="1" ht="16.5" outlineLevel="1" thickBot="1" x14ac:dyDescent="0.3">
      <c r="A149" s="257" t="s">
        <v>10</v>
      </c>
      <c r="B149" s="157" t="s">
        <v>349</v>
      </c>
      <c r="C149" s="295"/>
      <c r="D149" s="175"/>
      <c r="E149" s="258"/>
    </row>
    <row r="150" spans="1:5" ht="36.6" customHeight="1" thickBot="1" x14ac:dyDescent="0.3">
      <c r="A150" s="249" t="s">
        <v>304</v>
      </c>
      <c r="B150" s="241"/>
      <c r="C150" s="288"/>
      <c r="D150" s="244"/>
      <c r="E150" s="244"/>
    </row>
    <row r="151" spans="1:5" s="197" customFormat="1" ht="16.5" outlineLevel="1" thickBot="1" x14ac:dyDescent="0.3">
      <c r="A151" s="211"/>
      <c r="B151" s="212" t="s">
        <v>116</v>
      </c>
      <c r="C151" s="305"/>
      <c r="D151" s="195">
        <f>D65-107</f>
        <v>42459</v>
      </c>
      <c r="E151" s="208"/>
    </row>
    <row r="152" spans="1:5" ht="280.14999999999998" customHeight="1" outlineLevel="1" thickBot="1" x14ac:dyDescent="0.3">
      <c r="A152" s="155" t="s">
        <v>8</v>
      </c>
      <c r="B152" s="157" t="s">
        <v>324</v>
      </c>
      <c r="C152" s="292" t="s">
        <v>355</v>
      </c>
      <c r="D152" s="163"/>
      <c r="E152" s="168"/>
    </row>
    <row r="153" spans="1:5" ht="18.75" thickBot="1" x14ac:dyDescent="0.3">
      <c r="A153" s="239" t="s">
        <v>358</v>
      </c>
      <c r="B153" s="241"/>
      <c r="C153" s="288"/>
      <c r="D153" s="246"/>
      <c r="E153" s="246"/>
    </row>
    <row r="154" spans="1:5" ht="157.9" customHeight="1" outlineLevel="1" thickBot="1" x14ac:dyDescent="0.3">
      <c r="A154" s="155" t="s">
        <v>8</v>
      </c>
      <c r="B154" s="157" t="s">
        <v>356</v>
      </c>
      <c r="C154" s="292" t="s">
        <v>357</v>
      </c>
      <c r="D154" s="163">
        <f>D65-66</f>
        <v>42500</v>
      </c>
      <c r="E154" s="168"/>
    </row>
    <row r="155" spans="1:5" s="197" customFormat="1" ht="16.5" outlineLevel="1" thickBot="1" x14ac:dyDescent="0.3">
      <c r="A155" s="193" t="s">
        <v>212</v>
      </c>
      <c r="B155" s="194" t="s">
        <v>51</v>
      </c>
      <c r="C155" s="297"/>
      <c r="D155" s="195"/>
      <c r="E155" s="196"/>
    </row>
    <row r="156" spans="1:5" ht="18.75" thickBot="1" x14ac:dyDescent="0.3">
      <c r="A156" s="239" t="s">
        <v>275</v>
      </c>
      <c r="B156" s="241"/>
      <c r="C156" s="288"/>
      <c r="D156" s="246"/>
      <c r="E156" s="246"/>
    </row>
    <row r="157" spans="1:5" ht="111" customHeight="1" thickBot="1" x14ac:dyDescent="0.3">
      <c r="A157" s="261" t="s">
        <v>10</v>
      </c>
      <c r="B157" s="157" t="s">
        <v>413</v>
      </c>
      <c r="C157" s="295" t="s">
        <v>414</v>
      </c>
      <c r="D157" s="175">
        <f>D65-60</f>
        <v>42506</v>
      </c>
      <c r="E157" s="258"/>
    </row>
    <row r="158" spans="1:5" s="197" customFormat="1" ht="111" outlineLevel="1" thickBot="1" x14ac:dyDescent="0.3">
      <c r="A158" s="193" t="s">
        <v>8</v>
      </c>
      <c r="B158" s="157" t="s">
        <v>326</v>
      </c>
      <c r="C158" s="297" t="s">
        <v>412</v>
      </c>
      <c r="D158" s="195"/>
      <c r="E158" s="196"/>
    </row>
    <row r="159" spans="1:5" ht="144" customHeight="1" outlineLevel="1" thickBot="1" x14ac:dyDescent="0.3">
      <c r="A159" s="155" t="s">
        <v>10</v>
      </c>
      <c r="B159" s="157" t="s">
        <v>325</v>
      </c>
      <c r="C159" s="292" t="s">
        <v>359</v>
      </c>
      <c r="D159" s="163"/>
      <c r="E159" s="168"/>
    </row>
    <row r="160" spans="1:5" ht="71.45" customHeight="1" outlineLevel="1" thickBot="1" x14ac:dyDescent="0.3">
      <c r="A160" s="257" t="s">
        <v>8</v>
      </c>
      <c r="B160" s="157" t="s">
        <v>362</v>
      </c>
      <c r="C160" s="295"/>
      <c r="D160" s="175">
        <f>D65-50</f>
        <v>42516</v>
      </c>
      <c r="E160" s="258"/>
    </row>
    <row r="161" spans="1:5" ht="79.900000000000006" customHeight="1" outlineLevel="1" thickBot="1" x14ac:dyDescent="0.3">
      <c r="A161" s="257" t="s">
        <v>212</v>
      </c>
      <c r="B161" s="157" t="s">
        <v>360</v>
      </c>
      <c r="C161" s="295"/>
      <c r="D161" s="175"/>
      <c r="E161" s="258"/>
    </row>
    <row r="162" spans="1:5" s="197" customFormat="1" ht="95.25" outlineLevel="1" thickBot="1" x14ac:dyDescent="0.3">
      <c r="A162" s="193" t="s">
        <v>223</v>
      </c>
      <c r="B162" s="194" t="s">
        <v>363</v>
      </c>
      <c r="C162" s="292" t="s">
        <v>222</v>
      </c>
      <c r="D162" s="195"/>
      <c r="E162" s="196"/>
    </row>
    <row r="163" spans="1:5" s="197" customFormat="1" ht="313.14999999999998" customHeight="1" outlineLevel="1" thickBot="1" x14ac:dyDescent="0.3">
      <c r="A163" s="199" t="s">
        <v>8</v>
      </c>
      <c r="B163" s="199" t="s">
        <v>327</v>
      </c>
      <c r="C163" s="298" t="s">
        <v>277</v>
      </c>
      <c r="D163" s="201"/>
      <c r="E163" s="202"/>
    </row>
    <row r="164" spans="1:5" ht="32.25" outlineLevel="1" thickBot="1" x14ac:dyDescent="0.3">
      <c r="A164" s="155" t="s">
        <v>8</v>
      </c>
      <c r="B164" s="159" t="s">
        <v>364</v>
      </c>
      <c r="C164" s="292"/>
      <c r="D164" s="163">
        <f>D65-43</f>
        <v>42523</v>
      </c>
      <c r="E164" s="168"/>
    </row>
    <row r="165" spans="1:5" s="197" customFormat="1" ht="16.5" outlineLevel="1" thickBot="1" x14ac:dyDescent="0.3">
      <c r="A165" s="199" t="s">
        <v>4</v>
      </c>
      <c r="B165" s="200" t="s">
        <v>217</v>
      </c>
      <c r="C165" s="298"/>
      <c r="D165" s="201"/>
      <c r="E165" s="202"/>
    </row>
    <row r="166" spans="1:5" ht="32.25" outlineLevel="1" thickBot="1" x14ac:dyDescent="0.3">
      <c r="A166" s="155" t="s">
        <v>8</v>
      </c>
      <c r="B166" s="159" t="s">
        <v>365</v>
      </c>
      <c r="C166" s="292"/>
      <c r="D166" s="163">
        <f>D65-38</f>
        <v>42528</v>
      </c>
      <c r="E166" s="168"/>
    </row>
    <row r="167" spans="1:5" s="197" customFormat="1" ht="32.25" outlineLevel="1" thickBot="1" x14ac:dyDescent="0.3">
      <c r="A167" s="199" t="s">
        <v>226</v>
      </c>
      <c r="B167" s="200" t="s">
        <v>278</v>
      </c>
      <c r="C167" s="298"/>
      <c r="D167" s="201"/>
      <c r="E167" s="202"/>
    </row>
    <row r="168" spans="1:5" ht="140.44999999999999" customHeight="1" outlineLevel="1" thickBot="1" x14ac:dyDescent="0.3">
      <c r="A168" s="160" t="s">
        <v>287</v>
      </c>
      <c r="B168" s="157" t="s">
        <v>366</v>
      </c>
      <c r="C168" s="295" t="s">
        <v>288</v>
      </c>
      <c r="D168" s="175"/>
      <c r="E168" s="169"/>
    </row>
    <row r="169" spans="1:5" ht="50.25" thickBot="1" x14ac:dyDescent="0.3">
      <c r="A169" s="249" t="s">
        <v>367</v>
      </c>
      <c r="B169" s="241"/>
      <c r="C169" s="288"/>
      <c r="D169" s="244"/>
      <c r="E169" s="244"/>
    </row>
    <row r="170" spans="1:5" ht="242.25" customHeight="1" outlineLevel="1" thickBot="1" x14ac:dyDescent="0.3">
      <c r="A170" s="160" t="s">
        <v>10</v>
      </c>
      <c r="B170" s="157" t="s">
        <v>328</v>
      </c>
      <c r="C170" s="295" t="s">
        <v>369</v>
      </c>
      <c r="D170" s="175"/>
      <c r="E170" s="169"/>
    </row>
    <row r="171" spans="1:5" s="197" customFormat="1" ht="54.6" customHeight="1" outlineLevel="1" thickBot="1" x14ac:dyDescent="0.3">
      <c r="A171" s="193" t="s">
        <v>10</v>
      </c>
      <c r="B171" s="193" t="s">
        <v>368</v>
      </c>
      <c r="C171" s="306" t="s">
        <v>257</v>
      </c>
      <c r="D171" s="195">
        <f>D65-31</f>
        <v>42535</v>
      </c>
      <c r="E171" s="196"/>
    </row>
    <row r="172" spans="1:5" ht="32.25" outlineLevel="1" thickBot="1" x14ac:dyDescent="0.3">
      <c r="A172" s="155" t="s">
        <v>224</v>
      </c>
      <c r="B172" s="159" t="s">
        <v>258</v>
      </c>
      <c r="C172" s="292"/>
      <c r="D172" s="163"/>
      <c r="E172" s="168"/>
    </row>
    <row r="173" spans="1:5" s="197" customFormat="1" ht="16.5" outlineLevel="1" thickBot="1" x14ac:dyDescent="0.3">
      <c r="A173" s="193" t="s">
        <v>10</v>
      </c>
      <c r="B173" s="194" t="s">
        <v>53</v>
      </c>
      <c r="C173" s="297"/>
      <c r="D173" s="195"/>
      <c r="E173" s="196"/>
    </row>
    <row r="174" spans="1:5" ht="16.5" outlineLevel="1" thickBot="1" x14ac:dyDescent="0.3">
      <c r="A174" s="155" t="s">
        <v>8</v>
      </c>
      <c r="B174" s="159" t="s">
        <v>218</v>
      </c>
      <c r="C174" s="292"/>
      <c r="D174" s="163"/>
      <c r="E174" s="168"/>
    </row>
    <row r="175" spans="1:5" s="197" customFormat="1" ht="32.25" outlineLevel="1" thickBot="1" x14ac:dyDescent="0.3">
      <c r="A175" s="193" t="s">
        <v>212</v>
      </c>
      <c r="B175" s="194" t="s">
        <v>54</v>
      </c>
      <c r="C175" s="297"/>
      <c r="D175" s="195"/>
      <c r="E175" s="196"/>
    </row>
    <row r="176" spans="1:5" ht="32.25" outlineLevel="1" thickBot="1" x14ac:dyDescent="0.3">
      <c r="A176" s="155" t="s">
        <v>10</v>
      </c>
      <c r="B176" s="159" t="s">
        <v>55</v>
      </c>
      <c r="C176" s="292"/>
      <c r="D176" s="163"/>
      <c r="E176" s="168"/>
    </row>
    <row r="177" spans="1:5" ht="142.15" customHeight="1" outlineLevel="1" thickBot="1" x14ac:dyDescent="0.3">
      <c r="A177" s="181" t="s">
        <v>10</v>
      </c>
      <c r="B177" s="181" t="s">
        <v>329</v>
      </c>
      <c r="C177" s="307" t="s">
        <v>370</v>
      </c>
      <c r="D177" s="183"/>
      <c r="E177" s="184"/>
    </row>
    <row r="178" spans="1:5" ht="30.6" customHeight="1" thickBot="1" x14ac:dyDescent="0.3">
      <c r="A178" s="239" t="s">
        <v>300</v>
      </c>
      <c r="B178" s="241"/>
      <c r="C178" s="288"/>
      <c r="D178" s="246"/>
      <c r="E178" s="246"/>
    </row>
    <row r="179" spans="1:5" ht="49.9" customHeight="1" outlineLevel="1" thickBot="1" x14ac:dyDescent="0.3">
      <c r="A179" s="185"/>
      <c r="B179" s="186"/>
      <c r="C179" s="308"/>
      <c r="D179" s="187"/>
      <c r="E179" s="188"/>
    </row>
    <row r="180" spans="1:5" ht="116.25" customHeight="1" outlineLevel="1" thickBot="1" x14ac:dyDescent="0.3">
      <c r="A180" s="164" t="s">
        <v>293</v>
      </c>
      <c r="B180" s="157" t="s">
        <v>371</v>
      </c>
      <c r="C180" s="293" t="s">
        <v>148</v>
      </c>
      <c r="D180" s="163">
        <f>D65-43</f>
        <v>42523</v>
      </c>
      <c r="E180" s="189"/>
    </row>
    <row r="181" spans="1:5" ht="32.25" outlineLevel="1" thickBot="1" x14ac:dyDescent="0.3">
      <c r="A181" s="155" t="s">
        <v>8</v>
      </c>
      <c r="B181" s="179" t="s">
        <v>279</v>
      </c>
      <c r="C181" s="309"/>
      <c r="D181" s="180">
        <f>D65-24</f>
        <v>42542</v>
      </c>
      <c r="E181" s="168"/>
    </row>
    <row r="182" spans="1:5" ht="271.14999999999998" customHeight="1" outlineLevel="1" thickBot="1" x14ac:dyDescent="0.3">
      <c r="A182" s="164" t="s">
        <v>10</v>
      </c>
      <c r="B182" s="157" t="s">
        <v>330</v>
      </c>
      <c r="C182" s="293" t="s">
        <v>408</v>
      </c>
      <c r="D182" s="163">
        <f>D65-28</f>
        <v>42538</v>
      </c>
      <c r="E182" s="189"/>
    </row>
    <row r="183" spans="1:5" ht="255" customHeight="1" outlineLevel="1" thickBot="1" x14ac:dyDescent="0.3">
      <c r="A183" s="181" t="s">
        <v>10</v>
      </c>
      <c r="B183" s="181" t="s">
        <v>331</v>
      </c>
      <c r="C183" s="307" t="s">
        <v>280</v>
      </c>
      <c r="D183" s="183">
        <f>D65-17</f>
        <v>42549</v>
      </c>
      <c r="E183" s="184"/>
    </row>
    <row r="184" spans="1:5" ht="18.75" thickBot="1" x14ac:dyDescent="0.3">
      <c r="A184" s="239" t="s">
        <v>58</v>
      </c>
      <c r="B184" s="241"/>
      <c r="C184" s="288"/>
      <c r="D184" s="246"/>
      <c r="E184" s="246"/>
    </row>
    <row r="185" spans="1:5" ht="103.9" customHeight="1" outlineLevel="1" thickBot="1" x14ac:dyDescent="0.3">
      <c r="A185" s="181" t="s">
        <v>282</v>
      </c>
      <c r="B185" s="182" t="s">
        <v>332</v>
      </c>
      <c r="C185" s="307" t="s">
        <v>281</v>
      </c>
      <c r="D185" s="183" t="str">
        <f>D65</f>
        <v>7/15/2016</v>
      </c>
      <c r="E185" s="184"/>
    </row>
    <row r="186" spans="1:5" ht="161.44999999999999" customHeight="1" thickBot="1" x14ac:dyDescent="0.3">
      <c r="A186" s="262" t="s">
        <v>10</v>
      </c>
      <c r="B186" s="159" t="s">
        <v>415</v>
      </c>
      <c r="C186" s="292" t="s">
        <v>416</v>
      </c>
      <c r="D186" s="163" t="str">
        <f>D65</f>
        <v>7/15/2016</v>
      </c>
      <c r="E186" s="263"/>
    </row>
    <row r="187" spans="1:5" ht="63.75" outlineLevel="1" thickBot="1" x14ac:dyDescent="0.3">
      <c r="A187" s="155" t="s">
        <v>8</v>
      </c>
      <c r="B187" s="157" t="s">
        <v>332</v>
      </c>
      <c r="C187" s="292" t="s">
        <v>283</v>
      </c>
      <c r="D187" s="163"/>
      <c r="E187" s="168"/>
    </row>
    <row r="188" spans="1:5" ht="16.5" outlineLevel="1" thickBot="1" x14ac:dyDescent="0.3">
      <c r="A188" s="181" t="s">
        <v>212</v>
      </c>
      <c r="B188" s="182" t="s">
        <v>59</v>
      </c>
      <c r="C188" s="307"/>
      <c r="D188" s="183"/>
      <c r="E188" s="184"/>
    </row>
    <row r="189" spans="1:5" ht="79.150000000000006" customHeight="1" outlineLevel="1" thickBot="1" x14ac:dyDescent="0.3">
      <c r="A189" s="155" t="s">
        <v>60</v>
      </c>
      <c r="B189" s="157" t="s">
        <v>332</v>
      </c>
      <c r="C189" s="292" t="s">
        <v>284</v>
      </c>
      <c r="D189" s="163"/>
      <c r="E189" s="168"/>
    </row>
    <row r="190" spans="1:5" s="197" customFormat="1" ht="16.5" outlineLevel="1" thickBot="1" x14ac:dyDescent="0.3">
      <c r="A190" s="193" t="s">
        <v>8</v>
      </c>
      <c r="B190" s="194" t="s">
        <v>229</v>
      </c>
      <c r="C190" s="297"/>
      <c r="D190" s="195">
        <f>D65+17</f>
        <v>42583</v>
      </c>
      <c r="E190" s="196"/>
    </row>
    <row r="191" spans="1:5" ht="16.5" outlineLevel="1" thickBot="1" x14ac:dyDescent="0.3">
      <c r="A191" s="160" t="s">
        <v>8</v>
      </c>
      <c r="B191" s="157" t="s">
        <v>285</v>
      </c>
      <c r="C191" s="295"/>
      <c r="D191" s="175"/>
      <c r="E191" s="169"/>
    </row>
    <row r="192" spans="1:5" s="197" customFormat="1" ht="111" outlineLevel="1" thickBot="1" x14ac:dyDescent="0.3">
      <c r="A192" s="193" t="s">
        <v>8</v>
      </c>
      <c r="B192" s="193" t="s">
        <v>372</v>
      </c>
      <c r="C192" s="297" t="s">
        <v>286</v>
      </c>
      <c r="D192" s="195"/>
      <c r="E192" s="196"/>
    </row>
    <row r="193" spans="1:5" ht="18.75" thickBot="1" x14ac:dyDescent="0.3">
      <c r="A193" s="250" t="s">
        <v>124</v>
      </c>
      <c r="B193" s="239"/>
      <c r="C193" s="310"/>
      <c r="D193" s="178">
        <f>D65+20</f>
        <v>42586</v>
      </c>
      <c r="E193" s="190"/>
    </row>
    <row r="194" spans="1:5" s="197" customFormat="1" ht="159" customHeight="1" outlineLevel="1" thickBot="1" x14ac:dyDescent="0.3">
      <c r="A194" s="193" t="s">
        <v>10</v>
      </c>
      <c r="B194" s="193" t="s">
        <v>333</v>
      </c>
      <c r="C194" s="297" t="s">
        <v>407</v>
      </c>
      <c r="D194" s="195"/>
      <c r="E194" s="196"/>
    </row>
    <row r="195" spans="1:5" ht="18.75" thickBot="1" x14ac:dyDescent="0.3">
      <c r="A195" s="239" t="s">
        <v>61</v>
      </c>
      <c r="B195" s="241"/>
      <c r="C195" s="288"/>
      <c r="D195" s="244"/>
      <c r="E195" s="244"/>
    </row>
    <row r="196" spans="1:5" ht="253.5" customHeight="1" outlineLevel="1" thickBot="1" x14ac:dyDescent="0.3">
      <c r="A196" s="155" t="s">
        <v>8</v>
      </c>
      <c r="B196" s="159" t="s">
        <v>373</v>
      </c>
      <c r="C196" s="292" t="s">
        <v>409</v>
      </c>
      <c r="D196" s="163"/>
      <c r="E196" s="168"/>
    </row>
    <row r="197" spans="1:5" s="197" customFormat="1" ht="93" customHeight="1" outlineLevel="1" thickBot="1" x14ac:dyDescent="0.3">
      <c r="A197" s="193" t="s">
        <v>8</v>
      </c>
      <c r="B197" s="157" t="s">
        <v>375</v>
      </c>
      <c r="C197" s="297" t="s">
        <v>391</v>
      </c>
      <c r="D197" s="195"/>
      <c r="E197" s="196"/>
    </row>
    <row r="198" spans="1:5" s="197" customFormat="1" ht="106.5" customHeight="1" outlineLevel="1" thickBot="1" x14ac:dyDescent="0.3">
      <c r="A198" s="193" t="s">
        <v>10</v>
      </c>
      <c r="B198" s="157" t="s">
        <v>374</v>
      </c>
      <c r="C198" s="297" t="s">
        <v>410</v>
      </c>
      <c r="D198" s="195"/>
      <c r="E198" s="196"/>
    </row>
    <row r="199" spans="1:5" ht="48" outlineLevel="1" thickBot="1" x14ac:dyDescent="0.3">
      <c r="A199" s="155" t="s">
        <v>8</v>
      </c>
      <c r="B199" s="159" t="s">
        <v>376</v>
      </c>
      <c r="C199" s="292"/>
      <c r="D199" s="163">
        <f>D69-63</f>
        <v>42599</v>
      </c>
      <c r="E199" s="168"/>
    </row>
    <row r="200" spans="1:5" s="197" customFormat="1" ht="16.5" outlineLevel="1" thickBot="1" x14ac:dyDescent="0.3">
      <c r="A200" s="193" t="s">
        <v>225</v>
      </c>
      <c r="B200" s="194" t="s">
        <v>289</v>
      </c>
      <c r="C200" s="297"/>
      <c r="D200" s="195">
        <f>D69-56</f>
        <v>42606</v>
      </c>
      <c r="E200" s="196"/>
    </row>
    <row r="201" spans="1:5" ht="16.5" outlineLevel="1" thickBot="1" x14ac:dyDescent="0.3">
      <c r="A201" s="160" t="s">
        <v>8</v>
      </c>
      <c r="B201" s="157" t="s">
        <v>377</v>
      </c>
      <c r="C201" s="295"/>
      <c r="D201" s="175"/>
      <c r="E201" s="169"/>
    </row>
    <row r="202" spans="1:5" s="197" customFormat="1" ht="32.25" outlineLevel="1" thickBot="1" x14ac:dyDescent="0.3">
      <c r="A202" s="193" t="s">
        <v>4</v>
      </c>
      <c r="B202" s="194" t="s">
        <v>290</v>
      </c>
      <c r="C202" s="297"/>
      <c r="D202" s="195">
        <f>D69-49</f>
        <v>42613</v>
      </c>
      <c r="E202" s="196"/>
    </row>
    <row r="203" spans="1:5" s="197" customFormat="1" ht="32.25" outlineLevel="1" thickBot="1" x14ac:dyDescent="0.3">
      <c r="A203" s="257" t="s">
        <v>8</v>
      </c>
      <c r="B203" s="157" t="s">
        <v>378</v>
      </c>
      <c r="C203" s="295"/>
      <c r="D203" s="175"/>
      <c r="E203" s="258"/>
    </row>
    <row r="204" spans="1:5" ht="32.25" outlineLevel="1" thickBot="1" x14ac:dyDescent="0.3">
      <c r="A204" s="155" t="s">
        <v>226</v>
      </c>
      <c r="B204" s="159" t="s">
        <v>291</v>
      </c>
      <c r="C204" s="292"/>
      <c r="D204" s="163">
        <f>D69-42</f>
        <v>42620</v>
      </c>
      <c r="E204" s="168"/>
    </row>
    <row r="205" spans="1:5" s="197" customFormat="1" ht="16.5" outlineLevel="1" thickBot="1" x14ac:dyDescent="0.3">
      <c r="A205" s="193" t="s">
        <v>227</v>
      </c>
      <c r="B205" s="194" t="s">
        <v>392</v>
      </c>
      <c r="C205" s="297"/>
      <c r="D205" s="195"/>
      <c r="E205" s="196"/>
    </row>
    <row r="206" spans="1:5" ht="32.25" outlineLevel="1" thickBot="1" x14ac:dyDescent="0.3">
      <c r="A206" s="160" t="s">
        <v>8</v>
      </c>
      <c r="B206" s="179" t="s">
        <v>292</v>
      </c>
      <c r="C206" s="309"/>
      <c r="D206" s="180">
        <f>D69-42</f>
        <v>42620</v>
      </c>
      <c r="E206" s="169"/>
    </row>
    <row r="207" spans="1:5" s="197" customFormat="1" ht="313.5" customHeight="1" outlineLevel="1" thickBot="1" x14ac:dyDescent="0.3">
      <c r="A207" s="193" t="s">
        <v>57</v>
      </c>
      <c r="B207" s="193" t="s">
        <v>334</v>
      </c>
      <c r="C207" s="297" t="s">
        <v>411</v>
      </c>
      <c r="D207" s="195">
        <f>D69-35</f>
        <v>42627</v>
      </c>
      <c r="E207" s="196"/>
    </row>
    <row r="208" spans="1:5" ht="117.6" customHeight="1" outlineLevel="1" thickBot="1" x14ac:dyDescent="0.3">
      <c r="A208" s="155" t="s">
        <v>8</v>
      </c>
      <c r="B208" s="159" t="s">
        <v>379</v>
      </c>
      <c r="C208" s="292" t="s">
        <v>394</v>
      </c>
      <c r="D208" s="163"/>
      <c r="E208" s="168"/>
    </row>
    <row r="209" spans="1:5" ht="117.6" customHeight="1" outlineLevel="1" thickBot="1" x14ac:dyDescent="0.3">
      <c r="A209" s="257" t="s">
        <v>8</v>
      </c>
      <c r="B209" s="157" t="s">
        <v>61</v>
      </c>
      <c r="C209" s="295" t="s">
        <v>395</v>
      </c>
      <c r="D209" s="175"/>
      <c r="E209" s="258"/>
    </row>
    <row r="210" spans="1:5" s="197" customFormat="1" ht="16.5" outlineLevel="1" thickBot="1" x14ac:dyDescent="0.3">
      <c r="A210" s="193" t="s">
        <v>8</v>
      </c>
      <c r="B210" s="194" t="s">
        <v>393</v>
      </c>
      <c r="C210" s="297"/>
      <c r="D210" s="195" t="str">
        <f>D69</f>
        <v>10/19/2016</v>
      </c>
      <c r="E210" s="196"/>
    </row>
    <row r="211" spans="1:5" ht="18.75" thickBot="1" x14ac:dyDescent="0.3">
      <c r="A211" s="239" t="s">
        <v>62</v>
      </c>
      <c r="B211" s="241"/>
      <c r="C211" s="288"/>
      <c r="D211" s="244"/>
      <c r="E211" s="244"/>
    </row>
    <row r="212" spans="1:5" ht="18.75" thickBot="1" x14ac:dyDescent="0.3">
      <c r="A212" s="239" t="s">
        <v>63</v>
      </c>
      <c r="B212" s="241"/>
      <c r="C212" s="288"/>
      <c r="D212" s="244"/>
      <c r="E212" s="244"/>
    </row>
    <row r="213" spans="1:5" s="197" customFormat="1" ht="32.25" outlineLevel="1" thickBot="1" x14ac:dyDescent="0.3">
      <c r="A213" s="193" t="s">
        <v>57</v>
      </c>
      <c r="B213" s="194" t="s">
        <v>396</v>
      </c>
      <c r="C213" s="297"/>
      <c r="D213" s="195"/>
      <c r="E213" s="196"/>
    </row>
    <row r="214" spans="1:5" ht="18.75" thickBot="1" x14ac:dyDescent="0.3">
      <c r="A214" s="239" t="s">
        <v>309</v>
      </c>
      <c r="B214" s="241"/>
      <c r="C214" s="288"/>
      <c r="D214" s="245"/>
      <c r="E214" s="245"/>
    </row>
    <row r="215" spans="1:5" s="197" customFormat="1" ht="32.25" outlineLevel="1" thickBot="1" x14ac:dyDescent="0.3">
      <c r="A215" s="193" t="s">
        <v>0</v>
      </c>
      <c r="B215" s="194" t="s">
        <v>65</v>
      </c>
      <c r="C215" s="297"/>
      <c r="D215" s="195"/>
      <c r="E215" s="196"/>
    </row>
    <row r="216" spans="1:5" ht="217.5" customHeight="1" outlineLevel="1" thickBot="1" x14ac:dyDescent="0.3">
      <c r="A216" s="160" t="s">
        <v>10</v>
      </c>
      <c r="B216" s="157" t="s">
        <v>342</v>
      </c>
      <c r="C216" s="295" t="s">
        <v>399</v>
      </c>
      <c r="D216" s="175"/>
      <c r="E216" s="169"/>
    </row>
    <row r="217" spans="1:5" ht="16.5" outlineLevel="1" thickBot="1" x14ac:dyDescent="0.3">
      <c r="A217" s="155"/>
      <c r="B217" s="159" t="s">
        <v>397</v>
      </c>
      <c r="C217" s="292"/>
      <c r="D217" s="163"/>
      <c r="E217" s="168"/>
    </row>
    <row r="218" spans="1:5" s="197" customFormat="1" ht="16.5" outlineLevel="1" thickBot="1" x14ac:dyDescent="0.3">
      <c r="A218" s="193"/>
      <c r="B218" s="194" t="s">
        <v>398</v>
      </c>
      <c r="C218" s="297"/>
      <c r="D218" s="195"/>
      <c r="E218" s="196"/>
    </row>
    <row r="219" spans="1:5" ht="18.75" thickBot="1" x14ac:dyDescent="0.3">
      <c r="A219" s="239" t="s">
        <v>66</v>
      </c>
      <c r="B219" s="241"/>
      <c r="C219" s="288"/>
      <c r="D219" s="244"/>
      <c r="E219" s="243"/>
    </row>
    <row r="220" spans="1:5" s="197" customFormat="1" ht="111.6" customHeight="1" outlineLevel="1" thickBot="1" x14ac:dyDescent="0.3">
      <c r="A220" s="193" t="s">
        <v>402</v>
      </c>
      <c r="B220" s="194" t="s">
        <v>400</v>
      </c>
      <c r="C220" s="297"/>
      <c r="D220" s="195"/>
      <c r="E220" s="198"/>
    </row>
    <row r="221" spans="1:5" ht="33.6" customHeight="1" outlineLevel="1" thickBot="1" x14ac:dyDescent="0.3">
      <c r="A221" s="155" t="s">
        <v>402</v>
      </c>
      <c r="B221" s="159" t="s">
        <v>401</v>
      </c>
      <c r="C221" s="292"/>
      <c r="D221" s="163"/>
      <c r="E221" s="156"/>
    </row>
    <row r="222" spans="1:5" s="197" customFormat="1" ht="275.45" customHeight="1" outlineLevel="1" thickBot="1" x14ac:dyDescent="0.3">
      <c r="A222" s="193" t="s">
        <v>403</v>
      </c>
      <c r="B222" s="194" t="s">
        <v>380</v>
      </c>
      <c r="C222" s="297" t="s">
        <v>310</v>
      </c>
      <c r="D222" s="195"/>
      <c r="E222" s="198"/>
    </row>
    <row r="223" spans="1:5" ht="18.75" thickBot="1" x14ac:dyDescent="0.3">
      <c r="A223" s="239" t="s">
        <v>234</v>
      </c>
      <c r="B223" s="241"/>
      <c r="C223" s="288"/>
      <c r="D223" s="244"/>
      <c r="E223" s="250"/>
    </row>
    <row r="224" spans="1:5" s="197" customFormat="1" ht="32.25" outlineLevel="1" thickBot="1" x14ac:dyDescent="0.3">
      <c r="A224" s="193" t="s">
        <v>405</v>
      </c>
      <c r="B224" s="194" t="s">
        <v>404</v>
      </c>
      <c r="C224" s="297"/>
      <c r="D224" s="195"/>
      <c r="E224" s="198"/>
    </row>
    <row r="225" spans="1:5" ht="217.15" customHeight="1" outlineLevel="1" thickBot="1" x14ac:dyDescent="0.3">
      <c r="A225" s="155" t="s">
        <v>293</v>
      </c>
      <c r="B225" s="157" t="s">
        <v>343</v>
      </c>
      <c r="C225" s="292" t="s">
        <v>228</v>
      </c>
      <c r="D225" s="163"/>
      <c r="E225" s="156"/>
    </row>
    <row r="226" spans="1:5" ht="217.15" customHeight="1" outlineLevel="1" thickBot="1" x14ac:dyDescent="0.3">
      <c r="A226" s="257" t="s">
        <v>10</v>
      </c>
      <c r="B226" s="157" t="s">
        <v>425</v>
      </c>
      <c r="C226" s="295" t="s">
        <v>426</v>
      </c>
      <c r="D226" s="175"/>
      <c r="E226" s="276"/>
    </row>
    <row r="227" spans="1:5" ht="18.75" thickBot="1" x14ac:dyDescent="0.3">
      <c r="A227" s="239" t="s">
        <v>67</v>
      </c>
      <c r="B227" s="241"/>
      <c r="C227" s="288"/>
      <c r="D227" s="244"/>
      <c r="E227" s="243"/>
    </row>
    <row r="228" spans="1:5" ht="315" customHeight="1" outlineLevel="1" thickBot="1" x14ac:dyDescent="0.3">
      <c r="A228" s="155" t="s">
        <v>2</v>
      </c>
      <c r="B228" s="157" t="s">
        <v>382</v>
      </c>
      <c r="C228" s="292" t="s">
        <v>381</v>
      </c>
      <c r="D228" s="163"/>
      <c r="E228" s="156"/>
    </row>
    <row r="229" spans="1:5" s="197" customFormat="1" ht="16.5" outlineLevel="1" thickBot="1" x14ac:dyDescent="0.3">
      <c r="A229" s="193" t="s">
        <v>12</v>
      </c>
      <c r="B229" s="194" t="s">
        <v>68</v>
      </c>
      <c r="C229" s="297"/>
      <c r="D229" s="195"/>
      <c r="E229" s="198"/>
    </row>
    <row r="230" spans="1:5" s="197" customFormat="1" ht="93.6" customHeight="1" outlineLevel="1" thickBot="1" x14ac:dyDescent="0.3">
      <c r="A230" s="193" t="s">
        <v>2</v>
      </c>
      <c r="B230" s="157" t="s">
        <v>406</v>
      </c>
      <c r="C230" s="297" t="s">
        <v>230</v>
      </c>
      <c r="D230" s="195"/>
      <c r="E230" s="198"/>
    </row>
    <row r="231" spans="1:5" ht="16.5" thickBot="1" x14ac:dyDescent="0.3">
      <c r="A231" s="155" t="s">
        <v>0</v>
      </c>
      <c r="B231" s="159"/>
      <c r="C231" s="292"/>
      <c r="D231" s="163"/>
      <c r="E231" s="156"/>
    </row>
    <row r="232" spans="1:5" hidden="1" thickBot="1" x14ac:dyDescent="0.3"/>
    <row r="233" spans="1:5" hidden="1" thickBot="1" x14ac:dyDescent="0.3"/>
    <row r="234" spans="1:5" hidden="1" thickBot="1" x14ac:dyDescent="0.3"/>
    <row r="235" spans="1:5" hidden="1" thickBot="1" x14ac:dyDescent="0.3"/>
    <row r="236" spans="1:5" hidden="1" thickBot="1" x14ac:dyDescent="0.3"/>
    <row r="237" spans="1:5" hidden="1" thickBot="1" x14ac:dyDescent="0.3"/>
    <row r="238" spans="1:5" hidden="1" thickBot="1" x14ac:dyDescent="0.3"/>
    <row r="239" spans="1:5" hidden="1" thickBot="1" x14ac:dyDescent="0.3"/>
    <row r="240" spans="1:5" hidden="1" thickBot="1" x14ac:dyDescent="0.3"/>
    <row r="241" hidden="1" thickBot="1" x14ac:dyDescent="0.3"/>
    <row r="242" hidden="1" thickBot="1" x14ac:dyDescent="0.3"/>
    <row r="243" hidden="1" thickBot="1" x14ac:dyDescent="0.3"/>
    <row r="244" hidden="1" thickBot="1" x14ac:dyDescent="0.3"/>
    <row r="245" hidden="1" thickBot="1" x14ac:dyDescent="0.3"/>
    <row r="246" hidden="1" thickBot="1" x14ac:dyDescent="0.3"/>
    <row r="247" hidden="1" thickBot="1" x14ac:dyDescent="0.3"/>
    <row r="248" hidden="1" thickBot="1" x14ac:dyDescent="0.3"/>
    <row r="249" hidden="1" thickBot="1" x14ac:dyDescent="0.3"/>
    <row r="250" hidden="1" thickBot="1" x14ac:dyDescent="0.3"/>
    <row r="251" hidden="1" thickBot="1" x14ac:dyDescent="0.3"/>
    <row r="252" hidden="1" thickBot="1" x14ac:dyDescent="0.3"/>
    <row r="253" ht="15" hidden="1" x14ac:dyDescent="0.25"/>
    <row r="254" ht="15" hidden="1" x14ac:dyDescent="0.25"/>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2143125</xdr:colOff>
                <xdr:row>7</xdr:row>
                <xdr:rowOff>990600</xdr:rowOff>
              </from>
              <to>
                <xdr:col>2</xdr:col>
                <xdr:colOff>600075</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2190750</xdr:colOff>
                <xdr:row>7</xdr:row>
                <xdr:rowOff>971550</xdr:rowOff>
              </from>
              <to>
                <xdr:col>2</xdr:col>
                <xdr:colOff>3305175</xdr:colOff>
                <xdr:row>7</xdr:row>
                <xdr:rowOff>1952625</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771525</xdr:colOff>
                <xdr:row>5</xdr:row>
                <xdr:rowOff>142875</xdr:rowOff>
              </from>
              <to>
                <xdr:col>3</xdr:col>
                <xdr:colOff>381000</xdr:colOff>
                <xdr:row>5</xdr:row>
                <xdr:rowOff>1981200</xdr:rowOff>
              </to>
            </anchor>
          </objectPr>
        </oleObject>
      </mc:Choice>
      <mc:Fallback>
        <oleObject progId="Paint.Picture" shapeId="1027" r:id="rId8"/>
      </mc:Fallback>
    </mc:AlternateContent>
  </oleObjects>
  <controls>
    <mc:AlternateContent xmlns:mc="http://schemas.openxmlformats.org/markup-compatibility/2006">
      <mc:Choice Requires="x14">
        <control shapeId="1029" r:id="rId10" name="DTPicker2">
          <controlPr defaultSize="0" autoLine="0" autoPict="0" linkedCell="D65" r:id="rId11">
            <anchor moveWithCells="1">
              <from>
                <xdr:col>3</xdr:col>
                <xdr:colOff>66675</xdr:colOff>
                <xdr:row>64</xdr:row>
                <xdr:rowOff>66675</xdr:rowOff>
              </from>
              <to>
                <xdr:col>3</xdr:col>
                <xdr:colOff>2114550</xdr:colOff>
                <xdr:row>64</xdr:row>
                <xdr:rowOff>514350</xdr:rowOff>
              </to>
            </anchor>
          </controlPr>
        </control>
      </mc:Choice>
      <mc:Fallback>
        <control shapeId="1029" r:id="rId10" name="DTPicker2"/>
      </mc:Fallback>
    </mc:AlternateContent>
    <mc:AlternateContent xmlns:mc="http://schemas.openxmlformats.org/markup-compatibility/2006">
      <mc:Choice Requires="x14">
        <control shapeId="1028" r:id="rId12" name="DTPicker1">
          <controlPr defaultSize="0" autoLine="0" autoPict="0" linkedCell="D69" r:id="rId13">
            <anchor moveWithCells="1">
              <from>
                <xdr:col>3</xdr:col>
                <xdr:colOff>209550</xdr:colOff>
                <xdr:row>68</xdr:row>
                <xdr:rowOff>95250</xdr:rowOff>
              </from>
              <to>
                <xdr:col>3</xdr:col>
                <xdr:colOff>2152650</xdr:colOff>
                <xdr:row>68</xdr:row>
                <xdr:rowOff>457200</xdr:rowOff>
              </to>
            </anchor>
          </controlPr>
        </control>
      </mc:Choice>
      <mc:Fallback>
        <control shapeId="1028" r:id="rId12" name="DTPicker1"/>
      </mc:Fallback>
    </mc:AlternateContent>
  </controls>
  <tableParts count="1">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95"/>
  <sheetViews>
    <sheetView zoomScale="90" zoomScaleNormal="90" workbookViewId="0">
      <pane ySplit="1" topLeftCell="A68" activePane="bottomLeft" state="frozen"/>
      <selection pane="bottomLeft" activeCell="B2" sqref="B2"/>
    </sheetView>
  </sheetViews>
  <sheetFormatPr defaultColWidth="8.85546875" defaultRowHeight="15.75" zeroHeight="1" thickBottom="1" x14ac:dyDescent="0.3"/>
  <cols>
    <col min="1" max="1" width="11" style="18" customWidth="1"/>
    <col min="2" max="2" width="35.42578125" customWidth="1"/>
    <col min="3" max="3" width="19.85546875" style="16" customWidth="1"/>
    <col min="4" max="4" width="19.42578125" style="103" customWidth="1"/>
    <col min="5" max="16381" width="0" hidden="1" customWidth="1"/>
    <col min="16382" max="16384" width="0.7109375" customWidth="1"/>
  </cols>
  <sheetData>
    <row r="1" spans="1:4" ht="66" customHeight="1" thickBot="1" x14ac:dyDescent="0.3">
      <c r="A1" s="17" t="s">
        <v>15</v>
      </c>
      <c r="B1" s="1" t="s">
        <v>16</v>
      </c>
      <c r="C1" s="85" t="s">
        <v>236</v>
      </c>
      <c r="D1" s="86" t="s">
        <v>237</v>
      </c>
    </row>
    <row r="2" spans="1:4" ht="54" customHeight="1" thickBot="1" x14ac:dyDescent="0.3">
      <c r="A2" s="17"/>
      <c r="B2" s="106" t="s">
        <v>243</v>
      </c>
      <c r="C2" s="105"/>
      <c r="D2" s="86"/>
    </row>
    <row r="3" spans="1:4" ht="36.75" thickBot="1" x14ac:dyDescent="0.3">
      <c r="A3" s="32"/>
      <c r="B3" s="33" t="s">
        <v>238</v>
      </c>
      <c r="C3" s="2"/>
      <c r="D3" s="86"/>
    </row>
    <row r="4" spans="1:4" s="24" customFormat="1" ht="18.75" thickBot="1" x14ac:dyDescent="0.3">
      <c r="A4" s="34"/>
      <c r="B4" s="35" t="s">
        <v>1</v>
      </c>
      <c r="C4" s="19"/>
      <c r="D4" s="87"/>
    </row>
    <row r="5" spans="1:4" ht="16.5" thickBot="1" x14ac:dyDescent="0.3">
      <c r="A5" s="36" t="s">
        <v>2</v>
      </c>
      <c r="B5" s="37" t="s">
        <v>3</v>
      </c>
      <c r="C5" s="3"/>
      <c r="D5" s="88"/>
    </row>
    <row r="6" spans="1:4" ht="16.5" thickBot="1" x14ac:dyDescent="0.3">
      <c r="A6" s="38" t="s">
        <v>4</v>
      </c>
      <c r="B6" s="39" t="s">
        <v>5</v>
      </c>
      <c r="C6" s="4"/>
      <c r="D6" s="89"/>
    </row>
    <row r="7" spans="1:4" ht="16.5" thickBot="1" x14ac:dyDescent="0.3">
      <c r="A7" s="36" t="s">
        <v>6</v>
      </c>
      <c r="B7" s="37" t="s">
        <v>7</v>
      </c>
      <c r="C7" s="3"/>
      <c r="D7" s="88"/>
    </row>
    <row r="8" spans="1:4" ht="16.5" thickBot="1" x14ac:dyDescent="0.3">
      <c r="A8" s="38" t="s">
        <v>8</v>
      </c>
      <c r="B8" s="39" t="s">
        <v>9</v>
      </c>
      <c r="C8" s="4"/>
      <c r="D8" s="89"/>
    </row>
    <row r="9" spans="1:4" ht="16.5" thickBot="1" x14ac:dyDescent="0.3">
      <c r="A9" s="36" t="s">
        <v>10</v>
      </c>
      <c r="B9" s="37" t="s">
        <v>11</v>
      </c>
      <c r="C9" s="3"/>
      <c r="D9" s="88"/>
    </row>
    <row r="10" spans="1:4" ht="16.5" thickBot="1" x14ac:dyDescent="0.3">
      <c r="A10" s="38" t="s">
        <v>12</v>
      </c>
      <c r="B10" s="39" t="s">
        <v>13</v>
      </c>
      <c r="C10" s="4"/>
      <c r="D10" s="89"/>
    </row>
    <row r="11" spans="1:4" ht="16.5" thickBot="1" x14ac:dyDescent="0.3">
      <c r="A11" s="36" t="s">
        <v>212</v>
      </c>
      <c r="B11" s="37" t="s">
        <v>213</v>
      </c>
      <c r="C11" s="3"/>
      <c r="D11" s="88"/>
    </row>
    <row r="12" spans="1:4" ht="16.5" thickBot="1" x14ac:dyDescent="0.3">
      <c r="A12" s="38" t="s">
        <v>90</v>
      </c>
      <c r="B12" s="39" t="s">
        <v>91</v>
      </c>
      <c r="C12" s="4"/>
      <c r="D12" s="89"/>
    </row>
    <row r="13" spans="1:4" ht="18.75" thickBot="1" x14ac:dyDescent="0.3">
      <c r="A13" s="36" t="s">
        <v>19</v>
      </c>
      <c r="B13" s="40" t="s">
        <v>93</v>
      </c>
      <c r="C13" s="2"/>
      <c r="D13" s="86"/>
    </row>
    <row r="14" spans="1:4" s="24" customFormat="1" ht="18.75" thickBot="1" x14ac:dyDescent="0.3">
      <c r="A14" s="34"/>
      <c r="B14" s="104" t="s">
        <v>69</v>
      </c>
      <c r="C14" s="20"/>
      <c r="D14" s="90"/>
    </row>
    <row r="15" spans="1:4" ht="32.25" thickBot="1" x14ac:dyDescent="0.3">
      <c r="A15" s="38" t="s">
        <v>8</v>
      </c>
      <c r="B15" s="39" t="s">
        <v>214</v>
      </c>
      <c r="C15" s="6">
        <f>Schedule!D62</f>
        <v>42507</v>
      </c>
      <c r="D15" s="91"/>
    </row>
    <row r="16" spans="1:4" ht="32.25" thickBot="1" x14ac:dyDescent="0.3">
      <c r="A16" s="36" t="s">
        <v>8</v>
      </c>
      <c r="B16" s="37" t="s">
        <v>88</v>
      </c>
      <c r="C16" s="5">
        <f>Schedule!D63</f>
        <v>42521</v>
      </c>
      <c r="D16" s="92"/>
    </row>
    <row r="17" spans="1:4" ht="32.25" thickBot="1" x14ac:dyDescent="0.3">
      <c r="A17" s="38" t="s">
        <v>10</v>
      </c>
      <c r="B17" s="39" t="s">
        <v>76</v>
      </c>
      <c r="C17" s="6">
        <f>Schedule!D64</f>
        <v>42549</v>
      </c>
      <c r="D17" s="91"/>
    </row>
    <row r="18" spans="1:4" ht="32.25" thickBot="1" x14ac:dyDescent="0.3">
      <c r="A18" s="38"/>
      <c r="B18" s="39" t="s">
        <v>102</v>
      </c>
      <c r="C18" s="7" t="str">
        <f>Schedule!D65</f>
        <v>7/15/2016</v>
      </c>
      <c r="D18" s="93"/>
    </row>
    <row r="19" spans="1:4" ht="63.75" thickBot="1" x14ac:dyDescent="0.3">
      <c r="A19" s="36" t="s">
        <v>8</v>
      </c>
      <c r="B19" s="37" t="s">
        <v>117</v>
      </c>
      <c r="C19" s="5">
        <f>Schedule!D66</f>
        <v>42583</v>
      </c>
      <c r="D19" s="92"/>
    </row>
    <row r="20" spans="1:4" ht="32.25" thickBot="1" x14ac:dyDescent="0.3">
      <c r="A20" s="38" t="s">
        <v>72</v>
      </c>
      <c r="B20" s="39" t="s">
        <v>77</v>
      </c>
      <c r="C20" s="6">
        <f>Schedule!D67</f>
        <v>42586</v>
      </c>
      <c r="D20" s="91"/>
    </row>
    <row r="21" spans="1:4" ht="16.5" thickBot="1" x14ac:dyDescent="0.3">
      <c r="A21" s="38" t="s">
        <v>8</v>
      </c>
      <c r="B21" s="39" t="s">
        <v>105</v>
      </c>
      <c r="C21" s="6">
        <f>Schedule!D68</f>
        <v>42627</v>
      </c>
      <c r="D21" s="91"/>
    </row>
    <row r="22" spans="1:4" ht="16.5" thickBot="1" x14ac:dyDescent="0.3">
      <c r="A22" s="38"/>
      <c r="B22" s="39" t="s">
        <v>89</v>
      </c>
      <c r="C22" s="7" t="str">
        <f>Schedule!D69</f>
        <v>10/19/2016</v>
      </c>
      <c r="D22" s="93"/>
    </row>
    <row r="23" spans="1:4" s="24" customFormat="1" ht="18.75" thickBot="1" x14ac:dyDescent="0.3">
      <c r="A23" s="34"/>
      <c r="B23" s="104" t="s">
        <v>75</v>
      </c>
      <c r="C23" s="23"/>
      <c r="D23" s="94"/>
    </row>
    <row r="24" spans="1:4" s="25" customFormat="1" ht="16.5" thickBot="1" x14ac:dyDescent="0.3">
      <c r="A24" s="80" t="s">
        <v>174</v>
      </c>
      <c r="B24" s="82" t="s">
        <v>175</v>
      </c>
      <c r="C24" s="81">
        <f>Schedule!D91</f>
        <v>42371</v>
      </c>
      <c r="D24" s="95"/>
    </row>
    <row r="25" spans="1:4" s="25" customFormat="1" ht="16.5" thickBot="1" x14ac:dyDescent="0.3">
      <c r="A25" s="80"/>
      <c r="B25" s="82" t="s">
        <v>176</v>
      </c>
      <c r="C25" s="81">
        <f>Schedule!D92</f>
        <v>42506</v>
      </c>
      <c r="D25" s="95"/>
    </row>
    <row r="26" spans="1:4" s="25" customFormat="1" ht="32.25" thickBot="1" x14ac:dyDescent="0.3">
      <c r="A26" s="80"/>
      <c r="B26" s="82" t="s">
        <v>177</v>
      </c>
      <c r="C26" s="81">
        <f>Schedule!D93</f>
        <v>42672</v>
      </c>
      <c r="D26" s="95"/>
    </row>
    <row r="27" spans="1:4" s="24" customFormat="1" ht="18.75" thickBot="1" x14ac:dyDescent="0.3">
      <c r="A27" s="34"/>
      <c r="B27" s="104" t="s">
        <v>74</v>
      </c>
      <c r="C27" s="23"/>
      <c r="D27" s="94"/>
    </row>
    <row r="28" spans="1:4" s="25" customFormat="1" ht="32.25" thickBot="1" x14ac:dyDescent="0.3">
      <c r="A28" s="80" t="s">
        <v>8</v>
      </c>
      <c r="B28" s="82" t="s">
        <v>178</v>
      </c>
      <c r="C28" s="81">
        <f>Schedule!D95</f>
        <v>42461</v>
      </c>
      <c r="D28" s="95"/>
    </row>
    <row r="29" spans="1:4" s="25" customFormat="1" ht="32.25" thickBot="1" x14ac:dyDescent="0.3">
      <c r="A29" s="80"/>
      <c r="B29" s="82" t="s">
        <v>383</v>
      </c>
      <c r="C29" s="81">
        <f>Schedule!D96</f>
        <v>42506</v>
      </c>
      <c r="D29" s="95"/>
    </row>
    <row r="30" spans="1:4" s="25" customFormat="1" ht="16.5" thickBot="1" x14ac:dyDescent="0.3">
      <c r="A30" s="80"/>
      <c r="B30" s="82" t="s">
        <v>179</v>
      </c>
      <c r="C30" s="81">
        <f>Schedule!D97</f>
        <v>42514</v>
      </c>
      <c r="D30" s="95"/>
    </row>
    <row r="31" spans="1:4" s="25" customFormat="1" ht="16.5" thickBot="1" x14ac:dyDescent="0.3">
      <c r="A31" s="80" t="s">
        <v>10</v>
      </c>
      <c r="B31" s="82" t="s">
        <v>180</v>
      </c>
      <c r="C31" s="81">
        <f>Schedule!D98</f>
        <v>42521</v>
      </c>
      <c r="D31" s="95"/>
    </row>
    <row r="32" spans="1:4" s="25" customFormat="1" ht="16.5" thickBot="1" x14ac:dyDescent="0.3">
      <c r="A32" s="80"/>
      <c r="B32" s="82" t="s">
        <v>181</v>
      </c>
      <c r="C32" s="81">
        <f>Schedule!D99</f>
        <v>42667</v>
      </c>
      <c r="D32" s="95"/>
    </row>
    <row r="33" spans="1:4" s="24" customFormat="1" ht="36.75" thickBot="1" x14ac:dyDescent="0.3">
      <c r="A33" s="34"/>
      <c r="B33" s="104" t="s">
        <v>38</v>
      </c>
      <c r="C33" s="21"/>
      <c r="D33" s="96"/>
    </row>
    <row r="34" spans="1:4" ht="174" thickBot="1" x14ac:dyDescent="0.3">
      <c r="A34" s="42" t="s">
        <v>8</v>
      </c>
      <c r="B34" s="43" t="s">
        <v>120</v>
      </c>
      <c r="C34" s="8">
        <f>Schedule!D109</f>
        <v>42429</v>
      </c>
      <c r="D34" s="92"/>
    </row>
    <row r="35" spans="1:4" ht="31.5" thickBot="1" x14ac:dyDescent="0.3">
      <c r="A35" s="44"/>
      <c r="B35" s="45" t="s">
        <v>106</v>
      </c>
      <c r="C35" s="9">
        <f>Schedule!D112</f>
        <v>42493</v>
      </c>
      <c r="D35" s="97"/>
    </row>
    <row r="36" spans="1:4" s="24" customFormat="1" ht="54.75" thickBot="1" x14ac:dyDescent="0.3">
      <c r="A36" s="34"/>
      <c r="B36" s="104" t="s">
        <v>239</v>
      </c>
      <c r="C36" s="22">
        <f>Schedule!D123</f>
        <v>42432</v>
      </c>
      <c r="D36" s="96"/>
    </row>
    <row r="37" spans="1:4" ht="32.25" thickBot="1" x14ac:dyDescent="0.3">
      <c r="A37" s="38" t="s">
        <v>99</v>
      </c>
      <c r="B37" s="46" t="s">
        <v>100</v>
      </c>
      <c r="C37" s="11"/>
      <c r="D37" s="98"/>
    </row>
    <row r="38" spans="1:4" ht="16.5" thickBot="1" x14ac:dyDescent="0.3">
      <c r="A38" s="312" t="s">
        <v>8</v>
      </c>
      <c r="B38" s="47" t="s">
        <v>44</v>
      </c>
      <c r="C38" s="12"/>
      <c r="D38" s="91"/>
    </row>
    <row r="39" spans="1:4" ht="16.5" thickBot="1" x14ac:dyDescent="0.3">
      <c r="A39" s="313"/>
      <c r="B39" s="48" t="s">
        <v>78</v>
      </c>
      <c r="C39" s="13"/>
      <c r="D39" s="99"/>
    </row>
    <row r="40" spans="1:4" ht="16.5" thickBot="1" x14ac:dyDescent="0.3">
      <c r="A40" s="313"/>
      <c r="B40" s="48" t="s">
        <v>79</v>
      </c>
      <c r="C40" s="13"/>
      <c r="D40" s="99"/>
    </row>
    <row r="41" spans="1:4" ht="16.5" thickBot="1" x14ac:dyDescent="0.3">
      <c r="A41" s="313"/>
      <c r="B41" s="48" t="s">
        <v>80</v>
      </c>
      <c r="C41" s="13"/>
      <c r="D41" s="99"/>
    </row>
    <row r="42" spans="1:4" ht="16.5" thickBot="1" x14ac:dyDescent="0.3">
      <c r="A42" s="313"/>
      <c r="B42" s="48" t="s">
        <v>81</v>
      </c>
      <c r="C42" s="13"/>
      <c r="D42" s="99"/>
    </row>
    <row r="43" spans="1:4" ht="32.25" thickBot="1" x14ac:dyDescent="0.3">
      <c r="A43" s="314"/>
      <c r="B43" s="49" t="s">
        <v>82</v>
      </c>
      <c r="C43" s="14"/>
      <c r="D43" s="99"/>
    </row>
    <row r="44" spans="1:4" s="24" customFormat="1" ht="54.75" thickBot="1" x14ac:dyDescent="0.3">
      <c r="A44" s="50"/>
      <c r="B44" s="104" t="s">
        <v>240</v>
      </c>
      <c r="C44" s="21"/>
      <c r="D44" s="96"/>
    </row>
    <row r="45" spans="1:4" ht="32.25" thickBot="1" x14ac:dyDescent="0.3">
      <c r="A45" s="36"/>
      <c r="B45" s="37" t="s">
        <v>110</v>
      </c>
      <c r="C45" s="5">
        <f>Schedule!D130</f>
        <v>42369</v>
      </c>
      <c r="D45" s="92"/>
    </row>
    <row r="46" spans="1:4" ht="48" thickBot="1" x14ac:dyDescent="0.3">
      <c r="A46" s="36" t="s">
        <v>212</v>
      </c>
      <c r="B46" s="37" t="s">
        <v>111</v>
      </c>
      <c r="C46" s="5">
        <f>Schedule!D137</f>
        <v>42399</v>
      </c>
      <c r="D46" s="92"/>
    </row>
    <row r="47" spans="1:4" ht="48" thickBot="1" x14ac:dyDescent="0.3">
      <c r="A47" s="38" t="s">
        <v>384</v>
      </c>
      <c r="B47" s="39" t="s">
        <v>112</v>
      </c>
      <c r="C47" s="6">
        <f>Schedule!D143</f>
        <v>42429</v>
      </c>
      <c r="D47" s="91"/>
    </row>
    <row r="48" spans="1:4" ht="48" thickBot="1" x14ac:dyDescent="0.3">
      <c r="A48" s="69" t="s">
        <v>8</v>
      </c>
      <c r="B48" s="71" t="s">
        <v>168</v>
      </c>
      <c r="C48" s="70">
        <f>Schedule!D146</f>
        <v>42468</v>
      </c>
      <c r="D48" s="91"/>
    </row>
    <row r="49" spans="1:4" ht="48" thickBot="1" x14ac:dyDescent="0.3">
      <c r="A49" s="38" t="s">
        <v>10</v>
      </c>
      <c r="B49" s="39" t="s">
        <v>122</v>
      </c>
      <c r="C49" s="6">
        <f>Schedule!D182</f>
        <v>42538</v>
      </c>
      <c r="D49" s="91"/>
    </row>
    <row r="50" spans="1:4" ht="48" thickBot="1" x14ac:dyDescent="0.3">
      <c r="A50" s="36"/>
      <c r="B50" s="37" t="s">
        <v>107</v>
      </c>
      <c r="C50" s="5">
        <f>Schedule!D144</f>
        <v>42475</v>
      </c>
      <c r="D50" s="92"/>
    </row>
    <row r="51" spans="1:4" ht="63.75" thickBot="1" x14ac:dyDescent="0.3">
      <c r="A51" s="36" t="s">
        <v>10</v>
      </c>
      <c r="B51" s="37" t="s">
        <v>108</v>
      </c>
      <c r="C51" s="5">
        <f>Schedule!D183</f>
        <v>42549</v>
      </c>
      <c r="D51" s="92"/>
    </row>
    <row r="52" spans="1:4" ht="32.25" thickBot="1" x14ac:dyDescent="0.3">
      <c r="A52" s="36"/>
      <c r="B52" s="37" t="s">
        <v>109</v>
      </c>
      <c r="C52" s="5">
        <f>Schedule!D148</f>
        <v>42489</v>
      </c>
      <c r="D52" s="92"/>
    </row>
    <row r="53" spans="1:4" s="24" customFormat="1" ht="90.75" thickBot="1" x14ac:dyDescent="0.3">
      <c r="A53" s="50"/>
      <c r="B53" s="104" t="s">
        <v>241</v>
      </c>
      <c r="C53" s="22">
        <f>Schedule!D151</f>
        <v>42459</v>
      </c>
      <c r="D53" s="96"/>
    </row>
    <row r="54" spans="1:4" ht="16.5" thickBot="1" x14ac:dyDescent="0.3">
      <c r="A54" s="36" t="s">
        <v>8</v>
      </c>
      <c r="B54" s="51" t="s">
        <v>119</v>
      </c>
      <c r="C54" s="15"/>
      <c r="D54" s="100"/>
    </row>
    <row r="55" spans="1:4" ht="48" thickBot="1" x14ac:dyDescent="0.3">
      <c r="A55" s="38"/>
      <c r="B55" s="39" t="s">
        <v>101</v>
      </c>
      <c r="C55" s="6"/>
      <c r="D55" s="91"/>
    </row>
    <row r="56" spans="1:4" ht="32.25" thickBot="1" x14ac:dyDescent="0.3">
      <c r="A56" s="38"/>
      <c r="B56" s="39" t="s">
        <v>385</v>
      </c>
      <c r="C56" s="6"/>
      <c r="D56" s="91"/>
    </row>
    <row r="57" spans="1:4" s="24" customFormat="1" ht="18.75" thickBot="1" x14ac:dyDescent="0.3">
      <c r="A57" s="34"/>
      <c r="B57" s="104" t="s">
        <v>52</v>
      </c>
      <c r="C57" s="21"/>
      <c r="D57" s="96"/>
    </row>
    <row r="58" spans="1:4" ht="48" thickBot="1" x14ac:dyDescent="0.3">
      <c r="A58" s="38" t="s">
        <v>8</v>
      </c>
      <c r="B58" s="39" t="s">
        <v>361</v>
      </c>
      <c r="C58" s="6">
        <f>Schedule!D160</f>
        <v>42516</v>
      </c>
      <c r="D58" s="91"/>
    </row>
    <row r="59" spans="1:4" ht="48" thickBot="1" x14ac:dyDescent="0.3">
      <c r="A59" s="38" t="s">
        <v>8</v>
      </c>
      <c r="B59" s="39" t="s">
        <v>216</v>
      </c>
      <c r="C59" s="6">
        <f>Schedule!D164</f>
        <v>42523</v>
      </c>
      <c r="D59" s="91"/>
    </row>
    <row r="60" spans="1:4" ht="63.75" thickBot="1" x14ac:dyDescent="0.3">
      <c r="A60" s="84" t="s">
        <v>8</v>
      </c>
      <c r="B60" s="39" t="s">
        <v>388</v>
      </c>
      <c r="C60" s="6">
        <f>Schedule!D166</f>
        <v>42528</v>
      </c>
      <c r="D60" s="91"/>
    </row>
    <row r="61" spans="1:4" s="24" customFormat="1" ht="72.75" thickBot="1" x14ac:dyDescent="0.3">
      <c r="A61" s="34"/>
      <c r="B61" s="104" t="s">
        <v>242</v>
      </c>
      <c r="C61" s="21"/>
      <c r="D61" s="96"/>
    </row>
    <row r="62" spans="1:4" ht="126.75" thickBot="1" x14ac:dyDescent="0.3">
      <c r="A62" s="38" t="s">
        <v>10</v>
      </c>
      <c r="B62" s="52" t="s">
        <v>191</v>
      </c>
      <c r="C62" s="6">
        <f>Schedule!D171</f>
        <v>42535</v>
      </c>
      <c r="D62" s="91"/>
    </row>
    <row r="63" spans="1:4" s="24" customFormat="1" ht="18.75" thickBot="1" x14ac:dyDescent="0.3">
      <c r="A63" s="34"/>
      <c r="B63" s="104" t="s">
        <v>56</v>
      </c>
      <c r="C63" s="21"/>
      <c r="D63" s="96"/>
    </row>
    <row r="64" spans="1:4" ht="16.5" thickBot="1" x14ac:dyDescent="0.3">
      <c r="A64" s="36" t="s">
        <v>72</v>
      </c>
      <c r="B64" s="51" t="s">
        <v>115</v>
      </c>
      <c r="C64" s="10">
        <f>Schedule!D180</f>
        <v>42523</v>
      </c>
      <c r="D64" s="101"/>
    </row>
    <row r="65" spans="1:4" ht="48" thickBot="1" x14ac:dyDescent="0.3">
      <c r="A65" s="36" t="s">
        <v>10</v>
      </c>
      <c r="B65" s="51" t="s">
        <v>204</v>
      </c>
      <c r="C65" s="10">
        <f>Schedule!D180</f>
        <v>42523</v>
      </c>
      <c r="D65" s="101"/>
    </row>
    <row r="66" spans="1:4" ht="48" thickBot="1" x14ac:dyDescent="0.3">
      <c r="A66" s="38" t="s">
        <v>10</v>
      </c>
      <c r="B66" s="39" t="s">
        <v>118</v>
      </c>
      <c r="C66" s="6">
        <f>Schedule!D182</f>
        <v>42538</v>
      </c>
      <c r="D66" s="91"/>
    </row>
    <row r="67" spans="1:4" ht="48" thickBot="1" x14ac:dyDescent="0.3">
      <c r="A67" s="69" t="s">
        <v>8</v>
      </c>
      <c r="B67" s="71" t="s">
        <v>169</v>
      </c>
      <c r="C67" s="70">
        <f>Schedule!D181</f>
        <v>42542</v>
      </c>
      <c r="D67" s="91"/>
    </row>
    <row r="68" spans="1:4" ht="63.75" thickBot="1" x14ac:dyDescent="0.3">
      <c r="A68" s="38" t="s">
        <v>10</v>
      </c>
      <c r="B68" s="39" t="s">
        <v>114</v>
      </c>
      <c r="C68" s="6">
        <f>Schedule!D183</f>
        <v>42549</v>
      </c>
      <c r="D68" s="91"/>
    </row>
    <row r="69" spans="1:4" s="24" customFormat="1" ht="36.75" thickBot="1" x14ac:dyDescent="0.3">
      <c r="A69" s="34"/>
      <c r="B69" s="104" t="s">
        <v>58</v>
      </c>
      <c r="C69" s="21"/>
      <c r="D69" s="96"/>
    </row>
    <row r="70" spans="1:4" ht="16.5" thickBot="1" x14ac:dyDescent="0.3">
      <c r="A70" s="36" t="s">
        <v>8</v>
      </c>
      <c r="B70" s="37" t="s">
        <v>140</v>
      </c>
      <c r="C70" s="5">
        <f>Schedule!D190</f>
        <v>42583</v>
      </c>
      <c r="D70" s="92"/>
    </row>
    <row r="71" spans="1:4" s="27" customFormat="1" ht="16.5" thickBot="1" x14ac:dyDescent="0.3">
      <c r="A71" s="53"/>
      <c r="B71" s="54" t="s">
        <v>124</v>
      </c>
      <c r="C71" s="26">
        <f>Schedule!D193</f>
        <v>42586</v>
      </c>
      <c r="D71" s="102"/>
    </row>
    <row r="72" spans="1:4" s="24" customFormat="1" ht="18.75" thickBot="1" x14ac:dyDescent="0.3">
      <c r="A72" s="34"/>
      <c r="B72" s="104" t="s">
        <v>61</v>
      </c>
      <c r="C72" s="21"/>
      <c r="D72" s="96"/>
    </row>
    <row r="73" spans="1:4" ht="48" thickBot="1" x14ac:dyDescent="0.3">
      <c r="A73" s="36" t="s">
        <v>8</v>
      </c>
      <c r="B73" s="37" t="s">
        <v>199</v>
      </c>
      <c r="C73" s="5">
        <f>Schedule!D199</f>
        <v>42599</v>
      </c>
      <c r="D73" s="92"/>
    </row>
    <row r="74" spans="1:4" ht="32.25" thickBot="1" x14ac:dyDescent="0.3">
      <c r="A74" s="38" t="s">
        <v>8</v>
      </c>
      <c r="B74" s="39" t="s">
        <v>386</v>
      </c>
      <c r="C74" s="6">
        <f>Schedule!D200</f>
        <v>42606</v>
      </c>
      <c r="D74" s="91"/>
    </row>
    <row r="75" spans="1:4" ht="16.5" thickBot="1" x14ac:dyDescent="0.3">
      <c r="A75" s="84" t="s">
        <v>8</v>
      </c>
      <c r="B75" s="39" t="s">
        <v>195</v>
      </c>
      <c r="C75" s="6">
        <f>Schedule!D202</f>
        <v>42613</v>
      </c>
      <c r="D75" s="91"/>
    </row>
    <row r="76" spans="1:4" ht="32.25" thickBot="1" x14ac:dyDescent="0.3">
      <c r="A76" s="36" t="s">
        <v>0</v>
      </c>
      <c r="B76" s="37" t="s">
        <v>387</v>
      </c>
      <c r="C76" s="5"/>
      <c r="D76" s="92"/>
    </row>
    <row r="77" spans="1:4" ht="48" thickBot="1" x14ac:dyDescent="0.3">
      <c r="A77" s="36" t="s">
        <v>8</v>
      </c>
      <c r="B77" s="73" t="s">
        <v>198</v>
      </c>
      <c r="C77" s="72">
        <f>Schedule!D206</f>
        <v>42620</v>
      </c>
      <c r="D77" s="92"/>
    </row>
    <row r="78" spans="1:4" ht="32.25" thickBot="1" x14ac:dyDescent="0.3">
      <c r="A78" s="38" t="s">
        <v>94</v>
      </c>
      <c r="B78" s="39" t="s">
        <v>197</v>
      </c>
      <c r="C78" s="6">
        <f>Schedule!D207</f>
        <v>42627</v>
      </c>
      <c r="D78" s="91"/>
    </row>
    <row r="79" spans="1:4" ht="16.5" thickBot="1" x14ac:dyDescent="0.3">
      <c r="A79" s="36" t="s">
        <v>8</v>
      </c>
      <c r="B79" s="37" t="s">
        <v>141</v>
      </c>
      <c r="C79" s="5" t="str">
        <f>Schedule!D210</f>
        <v>10/19/2016</v>
      </c>
      <c r="D79" s="92"/>
    </row>
    <row r="80" spans="1:4" thickBot="1" x14ac:dyDescent="0.3"/>
    <row r="81" hidden="1" thickBot="1" x14ac:dyDescent="0.3"/>
    <row r="82" hidden="1" thickBot="1" x14ac:dyDescent="0.3"/>
    <row r="83" hidden="1" thickBot="1" x14ac:dyDescent="0.3"/>
    <row r="84" hidden="1" thickBot="1" x14ac:dyDescent="0.3"/>
    <row r="85" hidden="1" thickBot="1" x14ac:dyDescent="0.3"/>
    <row r="86" hidden="1" thickBot="1" x14ac:dyDescent="0.3"/>
    <row r="87" hidden="1" thickBot="1" x14ac:dyDescent="0.3"/>
    <row r="88" hidden="1" thickBot="1" x14ac:dyDescent="0.3"/>
    <row r="89" hidden="1" thickBot="1" x14ac:dyDescent="0.3"/>
    <row r="90" hidden="1" thickBot="1" x14ac:dyDescent="0.3"/>
    <row r="91" hidden="1" thickBot="1" x14ac:dyDescent="0.3"/>
    <row r="92" hidden="1" thickBot="1" x14ac:dyDescent="0.3"/>
    <row r="93" hidden="1" thickBot="1" x14ac:dyDescent="0.3"/>
    <row r="94" ht="15" hidden="1" x14ac:dyDescent="0.25"/>
    <row r="95" ht="15" hidden="1" x14ac:dyDescent="0.25"/>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3"/>
  <sheetViews>
    <sheetView topLeftCell="A25" zoomScale="90" zoomScaleNormal="90" workbookViewId="0">
      <selection activeCell="E35" sqref="E35"/>
    </sheetView>
  </sheetViews>
  <sheetFormatPr defaultRowHeight="15" x14ac:dyDescent="0.25"/>
  <cols>
    <col min="2" max="2" width="21.7109375" style="60" customWidth="1"/>
    <col min="3" max="3" width="33" customWidth="1"/>
    <col min="4" max="5" width="12.28515625" customWidth="1"/>
    <col min="6" max="6" width="38.140625" customWidth="1"/>
  </cols>
  <sheetData>
    <row r="1" spans="1:17" x14ac:dyDescent="0.25">
      <c r="A1" s="55" t="s">
        <v>149</v>
      </c>
      <c r="B1" s="68" t="s">
        <v>150</v>
      </c>
      <c r="C1" s="55" t="s">
        <v>151</v>
      </c>
      <c r="D1" s="55" t="s">
        <v>152</v>
      </c>
      <c r="E1" s="55" t="s">
        <v>164</v>
      </c>
      <c r="F1" s="55" t="s">
        <v>153</v>
      </c>
      <c r="G1" t="s">
        <v>165</v>
      </c>
      <c r="H1" s="55" t="s">
        <v>154</v>
      </c>
      <c r="I1" s="55" t="s">
        <v>155</v>
      </c>
      <c r="J1" s="55" t="s">
        <v>156</v>
      </c>
      <c r="K1" s="55" t="s">
        <v>157</v>
      </c>
      <c r="L1" s="55" t="s">
        <v>158</v>
      </c>
      <c r="M1" s="55" t="s">
        <v>159</v>
      </c>
      <c r="N1" s="55" t="s">
        <v>160</v>
      </c>
      <c r="O1" s="55" t="s">
        <v>161</v>
      </c>
      <c r="P1" s="55" t="s">
        <v>162</v>
      </c>
      <c r="Q1" s="55" t="s">
        <v>163</v>
      </c>
    </row>
    <row r="2" spans="1:17" ht="37.5" x14ac:dyDescent="0.25">
      <c r="B2" s="60" t="str">
        <f>Schedule!A2</f>
        <v>Air Toxics 2016 Permanent</v>
      </c>
      <c r="C2" s="56"/>
      <c r="D2" s="58">
        <f>Schedule!D130</f>
        <v>42369</v>
      </c>
      <c r="E2" s="58">
        <f>Schedule!D130</f>
        <v>42369</v>
      </c>
      <c r="F2" s="56" t="s">
        <v>143</v>
      </c>
      <c r="G2" t="b">
        <v>1</v>
      </c>
    </row>
    <row r="3" spans="1:17" ht="31.5" x14ac:dyDescent="0.25">
      <c r="B3" s="60" t="str">
        <f>Schedule!A2</f>
        <v>Air Toxics 2016 Permanent</v>
      </c>
      <c r="C3" s="57"/>
      <c r="D3" s="59">
        <f>Schedule!D137</f>
        <v>42399</v>
      </c>
      <c r="E3" s="59">
        <f>Schedule!D137</f>
        <v>42399</v>
      </c>
      <c r="F3" s="57" t="s">
        <v>137</v>
      </c>
      <c r="G3" t="b">
        <v>1</v>
      </c>
    </row>
    <row r="4" spans="1:17" ht="47.25" x14ac:dyDescent="0.25">
      <c r="B4" s="60" t="str">
        <f>Schedule!A2</f>
        <v>Air Toxics 2016 Permanent</v>
      </c>
      <c r="C4" s="56"/>
      <c r="D4" s="58">
        <f>Schedule!D143</f>
        <v>42429</v>
      </c>
      <c r="E4" s="58">
        <f>Schedule!D143</f>
        <v>42429</v>
      </c>
      <c r="F4" s="56" t="s">
        <v>112</v>
      </c>
      <c r="G4" t="b">
        <v>1</v>
      </c>
    </row>
    <row r="5" spans="1:17" ht="189" x14ac:dyDescent="0.25">
      <c r="B5" s="60" t="str">
        <f>Schedule!A2</f>
        <v>Air Toxics 2016 Permanent</v>
      </c>
      <c r="C5" s="61"/>
      <c r="D5" s="62">
        <f>Schedule!D109</f>
        <v>42429</v>
      </c>
      <c r="E5" s="62">
        <f>Schedule!D109</f>
        <v>42429</v>
      </c>
      <c r="F5" s="61" t="s">
        <v>146</v>
      </c>
      <c r="G5" t="b">
        <v>1</v>
      </c>
    </row>
    <row r="6" spans="1:17" ht="66" x14ac:dyDescent="0.25">
      <c r="B6" s="60" t="str">
        <f>Schedule!A2</f>
        <v>Air Toxics 2016 Permanent</v>
      </c>
      <c r="C6" s="56"/>
      <c r="D6" s="58">
        <f>Schedule!D123</f>
        <v>42432</v>
      </c>
      <c r="E6" s="58">
        <f>Schedule!D123</f>
        <v>42432</v>
      </c>
      <c r="F6" s="56" t="s">
        <v>145</v>
      </c>
      <c r="G6" t="b">
        <v>1</v>
      </c>
    </row>
    <row r="7" spans="1:17" ht="31.5" x14ac:dyDescent="0.25">
      <c r="B7" s="60" t="str">
        <f>Schedule!A2</f>
        <v>Air Toxics 2016 Permanent</v>
      </c>
      <c r="C7" s="57"/>
      <c r="D7" s="59">
        <f>Schedule!D92</f>
        <v>42506</v>
      </c>
      <c r="E7" s="59">
        <f>Schedule!D92</f>
        <v>42506</v>
      </c>
      <c r="F7" s="57" t="s">
        <v>87</v>
      </c>
      <c r="G7" t="b">
        <v>1</v>
      </c>
    </row>
    <row r="8" spans="1:17" ht="51" x14ac:dyDescent="0.25">
      <c r="B8" s="60" t="str">
        <f>Schedule!A2</f>
        <v>Air Toxics 2016 Permanent</v>
      </c>
      <c r="C8" s="63"/>
      <c r="D8" s="58">
        <f>Schedule!D151</f>
        <v>42459</v>
      </c>
      <c r="E8" s="58">
        <f>Schedule!D151</f>
        <v>42459</v>
      </c>
      <c r="F8" s="63" t="s">
        <v>142</v>
      </c>
      <c r="G8" t="b">
        <v>1</v>
      </c>
    </row>
    <row r="9" spans="1:17" ht="31.5" x14ac:dyDescent="0.25">
      <c r="B9" s="60" t="str">
        <f>Schedule!A2</f>
        <v>Air Toxics 2016 Permanent</v>
      </c>
      <c r="C9" s="56"/>
      <c r="D9" s="58" t="e">
        <f>Schedule!#REF!</f>
        <v>#REF!</v>
      </c>
      <c r="E9" s="58" t="e">
        <f>Schedule!#REF!</f>
        <v>#REF!</v>
      </c>
      <c r="F9" s="56" t="s">
        <v>122</v>
      </c>
      <c r="G9" t="b">
        <v>1</v>
      </c>
    </row>
    <row r="10" spans="1:17" ht="47.25" x14ac:dyDescent="0.25">
      <c r="B10" s="60" t="str">
        <f>Schedule!A2</f>
        <v>Air Toxics 2016 Permanent</v>
      </c>
      <c r="C10" s="57"/>
      <c r="D10" s="59">
        <f>Schedule!D144</f>
        <v>42475</v>
      </c>
      <c r="E10" s="59">
        <f>Schedule!D144</f>
        <v>42475</v>
      </c>
      <c r="F10" s="57" t="s">
        <v>107</v>
      </c>
      <c r="G10" t="b">
        <v>1</v>
      </c>
    </row>
    <row r="11" spans="1:17" ht="63" x14ac:dyDescent="0.25">
      <c r="B11" s="60" t="str">
        <f>Schedule!A2</f>
        <v>Air Toxics 2016 Permanent</v>
      </c>
      <c r="C11" s="56"/>
      <c r="D11" s="58" t="e">
        <f>Schedule!#REF!</f>
        <v>#REF!</v>
      </c>
      <c r="E11" s="58" t="e">
        <f>Schedule!#REF!</f>
        <v>#REF!</v>
      </c>
      <c r="F11" s="56" t="s">
        <v>108</v>
      </c>
      <c r="G11" t="b">
        <v>1</v>
      </c>
    </row>
    <row r="12" spans="1:17" ht="47.25" x14ac:dyDescent="0.25">
      <c r="B12" s="60" t="s">
        <v>167</v>
      </c>
      <c r="C12" s="56"/>
      <c r="D12" s="58" t="e">
        <f>Schedule!#REF!</f>
        <v>#REF!</v>
      </c>
      <c r="E12" s="58" t="e">
        <f>Schedule!#REF!</f>
        <v>#REF!</v>
      </c>
      <c r="F12" s="74" t="s">
        <v>170</v>
      </c>
      <c r="G12" t="b">
        <v>1</v>
      </c>
    </row>
    <row r="13" spans="1:17" ht="31.5" x14ac:dyDescent="0.25">
      <c r="B13" s="60" t="str">
        <f>Schedule!A2</f>
        <v>Air Toxics 2016 Permanent</v>
      </c>
      <c r="C13" s="57"/>
      <c r="D13" s="59">
        <f>Schedule!D148</f>
        <v>42489</v>
      </c>
      <c r="E13" s="59">
        <f>Schedule!D148</f>
        <v>42489</v>
      </c>
      <c r="F13" s="57" t="s">
        <v>109</v>
      </c>
      <c r="G13" t="b">
        <v>1</v>
      </c>
    </row>
    <row r="14" spans="1:17" ht="15.75" x14ac:dyDescent="0.25">
      <c r="B14" s="60" t="str">
        <f>Schedule!A2</f>
        <v>Air Toxics 2016 Permanent</v>
      </c>
      <c r="C14" s="56"/>
      <c r="D14" s="59">
        <f>Schedule!D95</f>
        <v>42461</v>
      </c>
      <c r="E14" s="59">
        <f>Schedule!D95</f>
        <v>42461</v>
      </c>
      <c r="F14" s="56" t="s">
        <v>144</v>
      </c>
      <c r="G14" t="b">
        <v>1</v>
      </c>
    </row>
    <row r="15" spans="1:17" ht="31.5" x14ac:dyDescent="0.25">
      <c r="B15" s="60" t="str">
        <f>Schedule!A2</f>
        <v>Air Toxics 2016 Permanent</v>
      </c>
      <c r="C15" s="56"/>
      <c r="D15" s="58">
        <f>Schedule!D112</f>
        <v>42493</v>
      </c>
      <c r="E15" s="58">
        <f>Schedule!D112</f>
        <v>42493</v>
      </c>
      <c r="F15" s="56" t="s">
        <v>138</v>
      </c>
      <c r="G15" t="b">
        <v>1</v>
      </c>
    </row>
    <row r="16" spans="1:17" ht="31.5" x14ac:dyDescent="0.25">
      <c r="B16" s="60" t="str">
        <f>Schedule!A2</f>
        <v>Air Toxics 2016 Permanent</v>
      </c>
      <c r="C16" s="57"/>
      <c r="D16" s="58">
        <f>Schedule!D96</f>
        <v>42506</v>
      </c>
      <c r="E16" s="58">
        <f>Schedule!D96</f>
        <v>42506</v>
      </c>
      <c r="F16" s="57" t="s">
        <v>49</v>
      </c>
      <c r="G16" t="b">
        <v>1</v>
      </c>
    </row>
    <row r="17" spans="2:7" ht="31.5" x14ac:dyDescent="0.25">
      <c r="B17" s="60" t="str">
        <f>Schedule!A2</f>
        <v>Air Toxics 2016 Permanent</v>
      </c>
      <c r="C17" s="56"/>
      <c r="D17" s="58" t="e">
        <f>Schedule!#REF!</f>
        <v>#REF!</v>
      </c>
      <c r="E17" s="58" t="e">
        <f>Schedule!#REF!</f>
        <v>#REF!</v>
      </c>
      <c r="F17" s="56" t="s">
        <v>113</v>
      </c>
      <c r="G17" t="b">
        <v>1</v>
      </c>
    </row>
    <row r="18" spans="2:7" ht="15.75" x14ac:dyDescent="0.25">
      <c r="B18" s="60" t="s">
        <v>167</v>
      </c>
      <c r="C18" s="56"/>
      <c r="D18" s="58"/>
      <c r="E18" s="58"/>
      <c r="F18" s="56"/>
    </row>
    <row r="19" spans="2:7" ht="47.25" x14ac:dyDescent="0.25">
      <c r="B19" s="60" t="str">
        <f>Schedule!A2</f>
        <v>Air Toxics 2016 Permanent</v>
      </c>
      <c r="C19" s="56"/>
      <c r="D19" s="58">
        <f>Schedule!D98</f>
        <v>42521</v>
      </c>
      <c r="E19" s="58">
        <f>Schedule!D98</f>
        <v>42521</v>
      </c>
      <c r="F19" s="56" t="s">
        <v>139</v>
      </c>
      <c r="G19" t="b">
        <v>1</v>
      </c>
    </row>
    <row r="20" spans="2:7" ht="15.75" x14ac:dyDescent="0.25">
      <c r="B20" s="60" t="str">
        <f>Schedule!A2</f>
        <v>Air Toxics 2016 Permanent</v>
      </c>
      <c r="C20" s="57"/>
      <c r="D20" s="59">
        <f>Schedule!D180</f>
        <v>42523</v>
      </c>
      <c r="E20" s="59">
        <f>Schedule!D180</f>
        <v>42523</v>
      </c>
      <c r="F20" s="57" t="s">
        <v>115</v>
      </c>
      <c r="G20" t="b">
        <v>1</v>
      </c>
    </row>
    <row r="21" spans="2:7" ht="31.5" x14ac:dyDescent="0.25">
      <c r="B21" s="60" t="str">
        <f>Schedule!A2</f>
        <v>Air Toxics 2016 Permanent</v>
      </c>
      <c r="C21" s="56"/>
      <c r="D21" s="58">
        <f>Schedule!D180</f>
        <v>42523</v>
      </c>
      <c r="E21" s="58">
        <f>Schedule!D180</f>
        <v>42523</v>
      </c>
      <c r="F21" s="56" t="s">
        <v>123</v>
      </c>
      <c r="G21" t="b">
        <v>1</v>
      </c>
    </row>
    <row r="22" spans="2:7" ht="47.25" x14ac:dyDescent="0.25">
      <c r="B22" s="60" t="str">
        <f>Schedule!A2</f>
        <v>Air Toxics 2016 Permanent</v>
      </c>
      <c r="C22" s="57"/>
      <c r="D22" s="59" t="e">
        <f>Schedule!#REF!</f>
        <v>#REF!</v>
      </c>
      <c r="E22" s="59" t="e">
        <f>Schedule!#REF!</f>
        <v>#REF!</v>
      </c>
      <c r="F22" s="57" t="s">
        <v>118</v>
      </c>
      <c r="G22" t="b">
        <v>1</v>
      </c>
    </row>
    <row r="23" spans="2:7" ht="129" x14ac:dyDescent="0.25">
      <c r="B23" s="60" t="str">
        <f>Schedule!A2</f>
        <v>Air Toxics 2016 Permanent</v>
      </c>
      <c r="C23" s="64"/>
      <c r="D23" s="58">
        <f>Schedule!D171</f>
        <v>42535</v>
      </c>
      <c r="E23" s="58">
        <f>Schedule!D171</f>
        <v>42535</v>
      </c>
      <c r="F23" s="64" t="s">
        <v>147</v>
      </c>
      <c r="G23" t="b">
        <v>1</v>
      </c>
    </row>
    <row r="24" spans="2:7" ht="47.25" x14ac:dyDescent="0.25">
      <c r="C24" s="64"/>
      <c r="D24" s="58">
        <f>Schedule!D181</f>
        <v>42542</v>
      </c>
      <c r="E24" s="58">
        <f>Schedule!D181</f>
        <v>42542</v>
      </c>
      <c r="F24" s="75" t="s">
        <v>169</v>
      </c>
    </row>
    <row r="25" spans="2:7" ht="47.25" x14ac:dyDescent="0.25">
      <c r="B25" s="60" t="str">
        <f>Schedule!A2</f>
        <v>Air Toxics 2016 Permanent</v>
      </c>
      <c r="C25" s="57"/>
      <c r="D25" s="59">
        <f>Schedule!D183</f>
        <v>42549</v>
      </c>
      <c r="E25" s="59">
        <f>Schedule!D183</f>
        <v>42549</v>
      </c>
      <c r="F25" s="57" t="s">
        <v>114</v>
      </c>
      <c r="G25" t="b">
        <v>1</v>
      </c>
    </row>
    <row r="26" spans="2:7" ht="15.75" x14ac:dyDescent="0.25">
      <c r="B26" s="60" t="str">
        <f>Schedule!A2</f>
        <v>Air Toxics 2016 Permanent</v>
      </c>
      <c r="C26" s="57"/>
      <c r="D26" s="59" t="str">
        <f>Schedule!D65</f>
        <v>7/15/2016</v>
      </c>
      <c r="E26" s="59" t="str">
        <f>Schedule!D65</f>
        <v>7/15/2016</v>
      </c>
      <c r="F26" s="57" t="s">
        <v>166</v>
      </c>
    </row>
    <row r="27" spans="2:7" ht="15.75" x14ac:dyDescent="0.25">
      <c r="B27" s="60" t="str">
        <f>Schedule!A2</f>
        <v>Air Toxics 2016 Permanent</v>
      </c>
      <c r="C27" s="56"/>
      <c r="D27" s="58">
        <f>Schedule!D190</f>
        <v>42583</v>
      </c>
      <c r="E27" s="58">
        <f>Schedule!D190</f>
        <v>42583</v>
      </c>
      <c r="F27" s="56" t="s">
        <v>140</v>
      </c>
      <c r="G27" t="b">
        <v>1</v>
      </c>
    </row>
    <row r="28" spans="2:7" ht="15.75" x14ac:dyDescent="0.25">
      <c r="B28" s="60" t="str">
        <f>Schedule!A2</f>
        <v>Air Toxics 2016 Permanent</v>
      </c>
      <c r="C28" s="61"/>
      <c r="D28" s="59">
        <f>Schedule!D193</f>
        <v>42586</v>
      </c>
      <c r="E28" s="59">
        <f>Schedule!D193</f>
        <v>42586</v>
      </c>
      <c r="F28" s="61" t="s">
        <v>134</v>
      </c>
      <c r="G28" t="b">
        <v>1</v>
      </c>
    </row>
    <row r="29" spans="2:7" ht="31.5" x14ac:dyDescent="0.25">
      <c r="B29" s="60" t="str">
        <f>Schedule!A2</f>
        <v>Air Toxics 2016 Permanent</v>
      </c>
      <c r="C29" s="56"/>
      <c r="D29" s="58">
        <f>Schedule!D199</f>
        <v>42599</v>
      </c>
      <c r="E29" s="58">
        <f>Schedule!D199</f>
        <v>42599</v>
      </c>
      <c r="F29" s="56" t="s">
        <v>201</v>
      </c>
      <c r="G29" t="b">
        <v>1</v>
      </c>
    </row>
    <row r="30" spans="2:7" ht="31.5" x14ac:dyDescent="0.25">
      <c r="B30" s="60" t="str">
        <f>Schedule!A2</f>
        <v>Air Toxics 2016 Permanent</v>
      </c>
      <c r="C30" s="57"/>
      <c r="D30" s="59">
        <f>Schedule!D200</f>
        <v>42606</v>
      </c>
      <c r="E30" s="59">
        <f>Schedule!D200</f>
        <v>42606</v>
      </c>
      <c r="F30" s="57" t="s">
        <v>194</v>
      </c>
      <c r="G30" t="b">
        <v>1</v>
      </c>
    </row>
    <row r="31" spans="2:7" ht="15.75" x14ac:dyDescent="0.25">
      <c r="B31" s="60" t="s">
        <v>167</v>
      </c>
      <c r="C31" s="76"/>
      <c r="D31" s="59">
        <f>Schedule!D202</f>
        <v>42613</v>
      </c>
      <c r="E31" s="59">
        <f>Schedule!D202</f>
        <v>42613</v>
      </c>
      <c r="F31" s="76" t="s">
        <v>195</v>
      </c>
    </row>
    <row r="32" spans="2:7" ht="31.5" x14ac:dyDescent="0.25">
      <c r="C32" s="76"/>
      <c r="D32" s="59">
        <f>Schedule!D204</f>
        <v>42620</v>
      </c>
      <c r="E32" s="59">
        <f>Schedule!D204</f>
        <v>42620</v>
      </c>
      <c r="F32" s="76" t="s">
        <v>196</v>
      </c>
    </row>
    <row r="33" spans="2:7" ht="31.5" x14ac:dyDescent="0.25">
      <c r="C33" s="76"/>
      <c r="D33" s="77">
        <f>Schedule!D206</f>
        <v>42620</v>
      </c>
      <c r="E33" s="77">
        <f>Schedule!D206</f>
        <v>42620</v>
      </c>
      <c r="F33" s="78" t="s">
        <v>202</v>
      </c>
    </row>
    <row r="34" spans="2:7" ht="31.5" x14ac:dyDescent="0.25">
      <c r="B34" s="60" t="str">
        <f>Schedule!A2</f>
        <v>Air Toxics 2016 Permanent</v>
      </c>
      <c r="C34" s="65"/>
      <c r="D34" s="66">
        <f>Schedule!D207</f>
        <v>42627</v>
      </c>
      <c r="E34" s="66">
        <f>Schedule!D207</f>
        <v>42627</v>
      </c>
      <c r="F34" s="65" t="s">
        <v>197</v>
      </c>
      <c r="G34" t="b">
        <v>1</v>
      </c>
    </row>
    <row r="35" spans="2:7" ht="15.75" x14ac:dyDescent="0.25">
      <c r="B35" s="60" t="str">
        <f>Schedule!A2</f>
        <v>Air Toxics 2016 Permanent</v>
      </c>
      <c r="C35" s="56"/>
      <c r="D35" s="67" t="str">
        <f>Schedule!D69</f>
        <v>10/19/2016</v>
      </c>
      <c r="E35" s="67" t="str">
        <f>Schedule!D69</f>
        <v>10/19/2016</v>
      </c>
      <c r="F35" s="56" t="s">
        <v>135</v>
      </c>
      <c r="G35" t="b">
        <v>1</v>
      </c>
    </row>
    <row r="36" spans="2:7" x14ac:dyDescent="0.25">
      <c r="B36" s="60" t="s">
        <v>167</v>
      </c>
      <c r="D36" s="83">
        <f>Schedule!D91</f>
        <v>42371</v>
      </c>
      <c r="E36" s="83">
        <f>Schedule!D91</f>
        <v>42371</v>
      </c>
      <c r="F36" t="s">
        <v>175</v>
      </c>
      <c r="G36" t="b">
        <v>1</v>
      </c>
    </row>
    <row r="37" spans="2:7" x14ac:dyDescent="0.25">
      <c r="B37" s="60" t="s">
        <v>167</v>
      </c>
      <c r="D37" s="83">
        <f>Schedule!D92</f>
        <v>42506</v>
      </c>
      <c r="E37" s="83">
        <f>Schedule!D92</f>
        <v>42506</v>
      </c>
      <c r="F37" t="s">
        <v>176</v>
      </c>
      <c r="G37" t="b">
        <v>1</v>
      </c>
    </row>
    <row r="38" spans="2:7" x14ac:dyDescent="0.25">
      <c r="B38" s="60" t="s">
        <v>167</v>
      </c>
      <c r="D38" s="83">
        <f>Schedule!D93</f>
        <v>42672</v>
      </c>
      <c r="F38" t="s">
        <v>182</v>
      </c>
      <c r="G38" t="b">
        <v>1</v>
      </c>
    </row>
    <row r="39" spans="2:7" x14ac:dyDescent="0.25">
      <c r="B39" s="60" t="s">
        <v>167</v>
      </c>
      <c r="D39" s="83">
        <f>Schedule!D95</f>
        <v>42461</v>
      </c>
      <c r="E39" s="83">
        <f>Schedule!D95</f>
        <v>42461</v>
      </c>
      <c r="F39" t="s">
        <v>183</v>
      </c>
      <c r="G39" t="b">
        <v>1</v>
      </c>
    </row>
    <row r="40" spans="2:7" x14ac:dyDescent="0.25">
      <c r="B40" s="60" t="s">
        <v>167</v>
      </c>
      <c r="D40" s="83">
        <f>Schedule!D96</f>
        <v>42506</v>
      </c>
      <c r="E40" s="83">
        <f>Schedule!D96</f>
        <v>42506</v>
      </c>
      <c r="F40" t="s">
        <v>184</v>
      </c>
      <c r="G40" t="b">
        <v>1</v>
      </c>
    </row>
    <row r="41" spans="2:7" x14ac:dyDescent="0.25">
      <c r="B41" s="60" t="s">
        <v>167</v>
      </c>
      <c r="D41" s="83">
        <f>Schedule!D97</f>
        <v>42514</v>
      </c>
      <c r="E41" s="83">
        <f>Schedule!D97</f>
        <v>42514</v>
      </c>
      <c r="F41" t="s">
        <v>179</v>
      </c>
      <c r="G41" t="b">
        <v>1</v>
      </c>
    </row>
    <row r="42" spans="2:7" x14ac:dyDescent="0.25">
      <c r="B42" s="60" t="s">
        <v>167</v>
      </c>
      <c r="D42" s="83">
        <f>Schedule!D98</f>
        <v>42521</v>
      </c>
      <c r="E42" s="83">
        <f>Schedule!D98</f>
        <v>42521</v>
      </c>
      <c r="F42" t="s">
        <v>185</v>
      </c>
      <c r="G42" t="b">
        <v>1</v>
      </c>
    </row>
    <row r="43" spans="2:7" x14ac:dyDescent="0.25">
      <c r="B43" s="60" t="s">
        <v>167</v>
      </c>
      <c r="D43" s="83">
        <f>Schedule!D99</f>
        <v>42667</v>
      </c>
      <c r="E43" s="83">
        <f>Schedule!D99</f>
        <v>42667</v>
      </c>
      <c r="F43" t="s">
        <v>186</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44"/>
  <sheetViews>
    <sheetView topLeftCell="A19" zoomScale="90" zoomScaleNormal="90" workbookViewId="0">
      <selection activeCell="F23" sqref="F23"/>
    </sheetView>
  </sheetViews>
  <sheetFormatPr defaultRowHeight="15" x14ac:dyDescent="0.25"/>
  <cols>
    <col min="2" max="2" width="33.85546875" customWidth="1"/>
    <col min="4" max="4" width="18.85546875" customWidth="1"/>
    <col min="5" max="5" width="17.5703125" customWidth="1"/>
    <col min="6" max="6" width="31.7109375" customWidth="1"/>
  </cols>
  <sheetData>
    <row r="1" spans="1:15" x14ac:dyDescent="0.25">
      <c r="A1" s="55" t="s">
        <v>149</v>
      </c>
      <c r="B1" s="68" t="s">
        <v>150</v>
      </c>
      <c r="C1" s="55" t="s">
        <v>151</v>
      </c>
      <c r="D1" s="55" t="s">
        <v>152</v>
      </c>
      <c r="E1" s="55" t="s">
        <v>164</v>
      </c>
      <c r="F1" s="55" t="s">
        <v>153</v>
      </c>
      <c r="G1" t="s">
        <v>165</v>
      </c>
      <c r="H1" s="55" t="s">
        <v>154</v>
      </c>
      <c r="I1" s="55" t="s">
        <v>155</v>
      </c>
      <c r="J1" s="55" t="s">
        <v>156</v>
      </c>
      <c r="K1" s="55" t="s">
        <v>157</v>
      </c>
      <c r="L1" s="55" t="s">
        <v>158</v>
      </c>
      <c r="M1" s="55" t="s">
        <v>159</v>
      </c>
      <c r="N1" s="55" t="s">
        <v>162</v>
      </c>
      <c r="O1" s="55" t="s">
        <v>163</v>
      </c>
    </row>
    <row r="2" spans="1:15" ht="31.5" x14ac:dyDescent="0.25">
      <c r="B2" s="56" t="s">
        <v>86</v>
      </c>
      <c r="C2" s="56"/>
      <c r="D2" s="58">
        <f>Schedule!D91</f>
        <v>42371</v>
      </c>
      <c r="E2" s="58">
        <f>Schedule!D91</f>
        <v>42371</v>
      </c>
      <c r="G2" t="b">
        <v>1</v>
      </c>
    </row>
    <row r="3" spans="1:15" ht="53.25" x14ac:dyDescent="0.25">
      <c r="B3" s="56" t="s">
        <v>143</v>
      </c>
      <c r="C3" s="56"/>
      <c r="D3" s="58">
        <f>Schedule!D130</f>
        <v>42369</v>
      </c>
      <c r="E3" s="58">
        <f>Schedule!D130</f>
        <v>42369</v>
      </c>
      <c r="G3" t="b">
        <v>1</v>
      </c>
    </row>
    <row r="4" spans="1:15" ht="47.25" x14ac:dyDescent="0.25">
      <c r="B4" s="57" t="s">
        <v>137</v>
      </c>
      <c r="C4" s="57"/>
      <c r="D4" s="59">
        <f>Schedule!D137</f>
        <v>42399</v>
      </c>
      <c r="E4" s="59">
        <f>Schedule!D137</f>
        <v>42399</v>
      </c>
      <c r="G4" t="b">
        <v>1</v>
      </c>
    </row>
    <row r="5" spans="1:15" ht="63" x14ac:dyDescent="0.25">
      <c r="B5" s="56" t="s">
        <v>112</v>
      </c>
      <c r="C5" s="56"/>
      <c r="D5" s="58">
        <f>Schedule!D143</f>
        <v>42429</v>
      </c>
      <c r="E5" s="58">
        <f>Schedule!D143</f>
        <v>42429</v>
      </c>
      <c r="G5" t="b">
        <v>1</v>
      </c>
    </row>
    <row r="6" spans="1:15" ht="189" x14ac:dyDescent="0.25">
      <c r="B6" s="61" t="s">
        <v>146</v>
      </c>
      <c r="C6" s="61"/>
      <c r="D6" s="62">
        <f>Schedule!D109</f>
        <v>42429</v>
      </c>
      <c r="E6" s="62">
        <f>Schedule!D109</f>
        <v>42429</v>
      </c>
      <c r="G6" t="b">
        <v>1</v>
      </c>
    </row>
    <row r="7" spans="1:15" ht="66" x14ac:dyDescent="0.25">
      <c r="B7" s="56" t="s">
        <v>145</v>
      </c>
      <c r="C7" s="56"/>
      <c r="D7" s="58">
        <f>Schedule!D123</f>
        <v>42432</v>
      </c>
      <c r="E7" s="58">
        <f>Schedule!D123</f>
        <v>42432</v>
      </c>
      <c r="G7" t="b">
        <v>1</v>
      </c>
    </row>
    <row r="8" spans="1:15" ht="31.5" x14ac:dyDescent="0.25">
      <c r="B8" s="57" t="s">
        <v>87</v>
      </c>
      <c r="C8" s="57"/>
      <c r="D8" s="59">
        <f>Schedule!D92</f>
        <v>42506</v>
      </c>
      <c r="E8" s="59">
        <f>Schedule!D92</f>
        <v>42506</v>
      </c>
      <c r="G8" t="b">
        <v>1</v>
      </c>
    </row>
    <row r="9" spans="1:15" ht="51" x14ac:dyDescent="0.25">
      <c r="B9" s="63" t="s">
        <v>142</v>
      </c>
      <c r="C9" s="63"/>
      <c r="D9" s="58">
        <f>Schedule!D151</f>
        <v>42459</v>
      </c>
      <c r="E9" s="58">
        <f>Schedule!D151</f>
        <v>42459</v>
      </c>
      <c r="G9" t="b">
        <v>1</v>
      </c>
    </row>
    <row r="10" spans="1:15" ht="47.25" x14ac:dyDescent="0.25">
      <c r="B10" s="79" t="s">
        <v>168</v>
      </c>
      <c r="C10" s="63"/>
      <c r="D10" s="58">
        <f>Schedule!D146</f>
        <v>42468</v>
      </c>
      <c r="E10" s="58">
        <f>Schedule!D146</f>
        <v>42468</v>
      </c>
      <c r="G10" t="b">
        <v>1</v>
      </c>
    </row>
    <row r="11" spans="1:15" ht="47.25" x14ac:dyDescent="0.25">
      <c r="B11" s="56" t="s">
        <v>122</v>
      </c>
      <c r="C11" s="56"/>
      <c r="D11" s="58">
        <f>Schedule!D139</f>
        <v>42459</v>
      </c>
      <c r="E11" s="58">
        <f>Schedule!D139</f>
        <v>42459</v>
      </c>
      <c r="G11" t="b">
        <v>1</v>
      </c>
    </row>
    <row r="12" spans="1:15" ht="47.25" x14ac:dyDescent="0.25">
      <c r="B12" s="57" t="s">
        <v>107</v>
      </c>
      <c r="C12" s="57"/>
      <c r="D12" s="59">
        <f>Schedule!D144</f>
        <v>42475</v>
      </c>
      <c r="E12" s="59">
        <f>Schedule!D144</f>
        <v>42475</v>
      </c>
      <c r="G12" t="b">
        <v>1</v>
      </c>
    </row>
    <row r="13" spans="1:15" ht="31.5" x14ac:dyDescent="0.25">
      <c r="B13" s="57" t="s">
        <v>109</v>
      </c>
      <c r="C13" s="57"/>
      <c r="D13" s="59">
        <f>Schedule!D148</f>
        <v>42489</v>
      </c>
      <c r="E13" s="59">
        <f>Schedule!D148</f>
        <v>42489</v>
      </c>
      <c r="G13" t="b">
        <v>1</v>
      </c>
    </row>
    <row r="14" spans="1:15" ht="15.75" x14ac:dyDescent="0.25">
      <c r="B14" s="56" t="s">
        <v>144</v>
      </c>
      <c r="C14" s="56"/>
      <c r="D14" s="58">
        <f>Schedule!D95</f>
        <v>42461</v>
      </c>
      <c r="E14" s="58">
        <f>Schedule!D95</f>
        <v>42461</v>
      </c>
      <c r="G14" t="b">
        <v>1</v>
      </c>
    </row>
    <row r="15" spans="1:15" ht="31.5" x14ac:dyDescent="0.25">
      <c r="B15" s="56" t="s">
        <v>138</v>
      </c>
      <c r="C15" s="56"/>
      <c r="D15" s="58">
        <f>Schedule!D112</f>
        <v>42493</v>
      </c>
      <c r="E15" s="58">
        <f>Schedule!D112</f>
        <v>42493</v>
      </c>
      <c r="G15" t="b">
        <v>1</v>
      </c>
    </row>
    <row r="16" spans="1:15" ht="47.25" x14ac:dyDescent="0.25">
      <c r="B16" s="57" t="s">
        <v>419</v>
      </c>
      <c r="C16" s="57"/>
      <c r="D16" s="59">
        <f>Schedule!D96</f>
        <v>42506</v>
      </c>
      <c r="E16" s="59">
        <f>Schedule!D96</f>
        <v>42506</v>
      </c>
      <c r="G16" t="b">
        <v>1</v>
      </c>
    </row>
    <row r="17" spans="2:7" ht="47.25" x14ac:dyDescent="0.25">
      <c r="B17" s="56" t="s">
        <v>418</v>
      </c>
      <c r="C17" s="56"/>
      <c r="D17" s="58">
        <f>Schedule!D160</f>
        <v>42516</v>
      </c>
      <c r="E17" s="58">
        <f>Schedule!D160</f>
        <v>42516</v>
      </c>
      <c r="G17" t="b">
        <v>1</v>
      </c>
    </row>
    <row r="18" spans="2:7" ht="47.25" x14ac:dyDescent="0.25">
      <c r="B18" s="56" t="s">
        <v>420</v>
      </c>
      <c r="C18" s="56"/>
      <c r="D18" s="58">
        <f>Schedule!D164</f>
        <v>42523</v>
      </c>
      <c r="E18" s="58">
        <f>Schedule!D164</f>
        <v>42523</v>
      </c>
    </row>
    <row r="19" spans="2:7" ht="63" x14ac:dyDescent="0.25">
      <c r="B19" s="56" t="s">
        <v>421</v>
      </c>
      <c r="C19" s="56"/>
      <c r="D19" s="58">
        <f>Schedule!D166</f>
        <v>42528</v>
      </c>
      <c r="E19" s="58">
        <f>Schedule!D166</f>
        <v>42528</v>
      </c>
    </row>
    <row r="20" spans="2:7" ht="47.25" x14ac:dyDescent="0.25">
      <c r="B20" s="56" t="s">
        <v>139</v>
      </c>
      <c r="C20" s="56"/>
      <c r="D20" s="58">
        <f>Schedule!D98</f>
        <v>42521</v>
      </c>
      <c r="E20" s="58">
        <f>Schedule!D98</f>
        <v>42521</v>
      </c>
      <c r="G20" t="b">
        <v>1</v>
      </c>
    </row>
    <row r="21" spans="2:7" ht="15.75" x14ac:dyDescent="0.25">
      <c r="B21" s="57" t="s">
        <v>115</v>
      </c>
      <c r="C21" s="57"/>
      <c r="D21" s="59">
        <f>Schedule!D180</f>
        <v>42523</v>
      </c>
      <c r="E21" s="59">
        <f>Schedule!D180</f>
        <v>42523</v>
      </c>
      <c r="G21" t="b">
        <v>1</v>
      </c>
    </row>
    <row r="22" spans="2:7" ht="31.5" x14ac:dyDescent="0.25">
      <c r="B22" s="56" t="s">
        <v>123</v>
      </c>
      <c r="C22" s="56"/>
      <c r="D22" s="58">
        <f>Schedule!D180</f>
        <v>42523</v>
      </c>
      <c r="E22" s="58">
        <f>Schedule!D180</f>
        <v>42523</v>
      </c>
      <c r="G22" t="b">
        <v>1</v>
      </c>
    </row>
    <row r="23" spans="2:7" ht="47.25" x14ac:dyDescent="0.25">
      <c r="B23" s="57" t="s">
        <v>118</v>
      </c>
      <c r="C23" s="57"/>
      <c r="D23" s="59">
        <f>Schedule!D180</f>
        <v>42523</v>
      </c>
      <c r="E23" s="59">
        <f>Schedule!D180</f>
        <v>42523</v>
      </c>
      <c r="G23" t="b">
        <v>1</v>
      </c>
    </row>
    <row r="24" spans="2:7" ht="160.5" x14ac:dyDescent="0.25">
      <c r="B24" s="64" t="s">
        <v>147</v>
      </c>
      <c r="C24" s="64"/>
      <c r="D24" s="58">
        <f>Schedule!D171</f>
        <v>42535</v>
      </c>
      <c r="E24" s="58">
        <f>Schedule!D171</f>
        <v>42535</v>
      </c>
      <c r="G24" t="b">
        <v>1</v>
      </c>
    </row>
    <row r="25" spans="2:7" ht="47.25" x14ac:dyDescent="0.25">
      <c r="B25" s="75" t="s">
        <v>169</v>
      </c>
      <c r="C25" s="64"/>
      <c r="D25" s="58">
        <f>Schedule!D181</f>
        <v>42542</v>
      </c>
      <c r="E25" s="58">
        <f>Schedule!D181</f>
        <v>42542</v>
      </c>
      <c r="G25" t="b">
        <v>1</v>
      </c>
    </row>
    <row r="26" spans="2:7" ht="63" x14ac:dyDescent="0.25">
      <c r="B26" s="57" t="s">
        <v>114</v>
      </c>
      <c r="C26" s="57"/>
      <c r="D26" s="59">
        <f>Schedule!D183</f>
        <v>42549</v>
      </c>
      <c r="E26" s="59">
        <f>Schedule!D183</f>
        <v>42549</v>
      </c>
      <c r="G26" t="b">
        <v>1</v>
      </c>
    </row>
    <row r="27" spans="2:7" ht="15.75" x14ac:dyDescent="0.25">
      <c r="B27" s="57" t="s">
        <v>166</v>
      </c>
      <c r="C27" s="57"/>
      <c r="D27" s="59" t="str">
        <f>Schedule!D65</f>
        <v>7/15/2016</v>
      </c>
      <c r="E27" s="59" t="str">
        <f>Schedule!D65</f>
        <v>7/15/2016</v>
      </c>
    </row>
    <row r="28" spans="2:7" ht="15.75" x14ac:dyDescent="0.25">
      <c r="B28" s="56" t="s">
        <v>140</v>
      </c>
      <c r="C28" s="56"/>
      <c r="D28" s="58">
        <f>Schedule!D190</f>
        <v>42583</v>
      </c>
      <c r="E28" s="58">
        <f>Schedule!D190</f>
        <v>42583</v>
      </c>
      <c r="G28" t="b">
        <v>1</v>
      </c>
    </row>
    <row r="29" spans="2:7" ht="15.75" x14ac:dyDescent="0.25">
      <c r="B29" s="61" t="s">
        <v>134</v>
      </c>
      <c r="C29" s="61"/>
      <c r="D29" s="59">
        <f>Schedule!D193</f>
        <v>42586</v>
      </c>
      <c r="E29" s="59">
        <f>Schedule!D193</f>
        <v>42586</v>
      </c>
      <c r="G29" t="b">
        <v>1</v>
      </c>
    </row>
    <row r="30" spans="2:7" ht="47.25" x14ac:dyDescent="0.25">
      <c r="B30" s="56" t="s">
        <v>201</v>
      </c>
      <c r="C30" s="56"/>
      <c r="D30" s="58">
        <f>Schedule!D199</f>
        <v>42599</v>
      </c>
      <c r="E30" s="58">
        <f>Schedule!D199</f>
        <v>42599</v>
      </c>
      <c r="G30" t="b">
        <v>1</v>
      </c>
    </row>
    <row r="31" spans="2:7" ht="31.5" x14ac:dyDescent="0.25">
      <c r="B31" s="57" t="s">
        <v>422</v>
      </c>
      <c r="C31" s="57"/>
      <c r="D31" s="59">
        <f>Schedule!D200</f>
        <v>42606</v>
      </c>
      <c r="E31" s="59">
        <f>Schedule!D200</f>
        <v>42606</v>
      </c>
      <c r="G31" t="b">
        <v>1</v>
      </c>
    </row>
    <row r="32" spans="2:7" ht="31.5" x14ac:dyDescent="0.25">
      <c r="B32" s="76" t="s">
        <v>195</v>
      </c>
      <c r="C32" s="76"/>
      <c r="D32" s="59">
        <f>Schedule!D202</f>
        <v>42613</v>
      </c>
      <c r="E32" s="59">
        <f>Schedule!D202</f>
        <v>42613</v>
      </c>
    </row>
    <row r="33" spans="2:7" ht="31.5" x14ac:dyDescent="0.25">
      <c r="B33" s="76" t="s">
        <v>196</v>
      </c>
      <c r="C33" s="76"/>
      <c r="D33" s="59">
        <f>Schedule!D204</f>
        <v>42620</v>
      </c>
      <c r="E33" s="59">
        <f>Schedule!D204</f>
        <v>42620</v>
      </c>
    </row>
    <row r="34" spans="2:7" ht="47.25" x14ac:dyDescent="0.25">
      <c r="B34" s="78" t="s">
        <v>203</v>
      </c>
      <c r="C34" s="76"/>
      <c r="D34" s="77">
        <f>Schedule!D206</f>
        <v>42620</v>
      </c>
      <c r="E34" s="77">
        <f>Schedule!D206</f>
        <v>42620</v>
      </c>
      <c r="G34" t="b">
        <v>1</v>
      </c>
    </row>
    <row r="35" spans="2:7" ht="31.5" x14ac:dyDescent="0.25">
      <c r="B35" s="65" t="s">
        <v>197</v>
      </c>
      <c r="C35" s="65"/>
      <c r="D35" s="66">
        <f>Schedule!D207</f>
        <v>42627</v>
      </c>
      <c r="E35" s="66">
        <f>Schedule!D207</f>
        <v>42627</v>
      </c>
      <c r="G35" t="b">
        <v>1</v>
      </c>
    </row>
    <row r="36" spans="2:7" ht="15.75" x14ac:dyDescent="0.25">
      <c r="B36" s="56" t="s">
        <v>135</v>
      </c>
      <c r="C36" s="56"/>
      <c r="D36" s="67" t="str">
        <f>Schedule!D69</f>
        <v>10/19/2016</v>
      </c>
      <c r="E36" s="67" t="str">
        <f>Schedule!D69</f>
        <v>10/19/2016</v>
      </c>
      <c r="G36" t="b">
        <v>1</v>
      </c>
    </row>
    <row r="37" spans="2:7" x14ac:dyDescent="0.25">
      <c r="B37" t="s">
        <v>175</v>
      </c>
      <c r="D37" s="83">
        <f>Schedule!D91</f>
        <v>42371</v>
      </c>
      <c r="E37" s="83">
        <f>Schedule!D91</f>
        <v>42371</v>
      </c>
      <c r="G37" t="b">
        <v>1</v>
      </c>
    </row>
    <row r="38" spans="2:7" x14ac:dyDescent="0.25">
      <c r="B38" t="s">
        <v>187</v>
      </c>
      <c r="D38" s="83">
        <f>Schedule!D92</f>
        <v>42506</v>
      </c>
      <c r="E38" s="83">
        <f>Schedule!D92</f>
        <v>42506</v>
      </c>
      <c r="G38" t="b">
        <v>1</v>
      </c>
    </row>
    <row r="39" spans="2:7" x14ac:dyDescent="0.25">
      <c r="B39" t="s">
        <v>182</v>
      </c>
      <c r="D39" s="83">
        <f>Schedule!D93</f>
        <v>42672</v>
      </c>
      <c r="E39" s="83">
        <f>Schedule!D93</f>
        <v>42672</v>
      </c>
      <c r="G39" t="b">
        <v>1</v>
      </c>
    </row>
    <row r="40" spans="2:7" x14ac:dyDescent="0.25">
      <c r="B40" t="s">
        <v>178</v>
      </c>
      <c r="D40" s="83">
        <f>Schedule!D95</f>
        <v>42461</v>
      </c>
      <c r="E40" s="83">
        <f>Schedule!D95</f>
        <v>42461</v>
      </c>
      <c r="G40" t="b">
        <v>1</v>
      </c>
    </row>
    <row r="41" spans="2:7" x14ac:dyDescent="0.25">
      <c r="B41" t="s">
        <v>423</v>
      </c>
      <c r="D41" s="83">
        <f>Schedule!D96</f>
        <v>42506</v>
      </c>
      <c r="E41" s="83">
        <f>Schedule!D96</f>
        <v>42506</v>
      </c>
      <c r="G41" t="b">
        <v>1</v>
      </c>
    </row>
    <row r="42" spans="2:7" x14ac:dyDescent="0.25">
      <c r="B42" t="s">
        <v>179</v>
      </c>
      <c r="D42" s="83">
        <f>Schedule!D97</f>
        <v>42514</v>
      </c>
      <c r="E42" s="83">
        <f>Schedule!D97</f>
        <v>42514</v>
      </c>
      <c r="G42" t="b">
        <v>1</v>
      </c>
    </row>
    <row r="43" spans="2:7" x14ac:dyDescent="0.25">
      <c r="B43" t="s">
        <v>188</v>
      </c>
      <c r="D43" s="83">
        <f>Schedule!D98</f>
        <v>42521</v>
      </c>
      <c r="E43" s="83">
        <f>Schedule!D98</f>
        <v>42521</v>
      </c>
      <c r="G43" t="b">
        <v>1</v>
      </c>
    </row>
    <row r="44" spans="2:7" x14ac:dyDescent="0.25">
      <c r="B44" t="s">
        <v>189</v>
      </c>
      <c r="D44" s="83">
        <f>Schedule!D99</f>
        <v>42667</v>
      </c>
      <c r="E44" s="83">
        <f>Schedule!D99</f>
        <v>42667</v>
      </c>
      <c r="G44"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ListId:docs;">A - Planning</Top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97A08-A79F-465D-9A04-EDDD0B1EDC63}"/>
</file>

<file path=customXml/itemProps2.xml><?xml version="1.0" encoding="utf-8"?>
<ds:datastoreItem xmlns:ds="http://schemas.openxmlformats.org/officeDocument/2006/customXml" ds:itemID="{39DA2705-4994-4406-918F-810587D676C6}"/>
</file>

<file path=customXml/itemProps3.xml><?xml version="1.0" encoding="utf-8"?>
<ds:datastoreItem xmlns:ds="http://schemas.openxmlformats.org/officeDocument/2006/customXml" ds:itemID="{D0A95152-5154-440D-AD41-571F4C175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 summary</vt:lpstr>
      <vt:lpstr>Schedule</vt:lpstr>
      <vt:lpstr>Tasks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PCAdmin</cp:lastModifiedBy>
  <cp:lastPrinted>2015-05-05T20:05:57Z</cp:lastPrinted>
  <dcterms:created xsi:type="dcterms:W3CDTF">2015-03-23T15:20:38Z</dcterms:created>
  <dcterms:modified xsi:type="dcterms:W3CDTF">2016-04-05T18:54:37Z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