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aq/atbr2016/docs/"/>
    </mc:Choice>
  </mc:AlternateContent>
  <bookViews>
    <workbookView xWindow="0" yWindow="0" windowWidth="11676" windowHeight="7860" firstSheet="1" activeTab="4"/>
  </bookViews>
  <sheets>
    <sheet name="Schedule" sheetId="1" r:id="rId1"/>
    <sheet name="Tasks summary" sheetId="3" r:id="rId2"/>
    <sheet name="Schedule summary" sheetId="5" r:id="rId3"/>
    <sheet name="main sharepoint" sheetId="6" r:id="rId4"/>
    <sheet name="ind SP" sheetId="7" r:id="rId5"/>
  </sheets>
  <definedNames>
    <definedName name="_xlnm._FilterDatabase" localSheetId="0" hidden="1">Schedule!$A$1:$XFB$230</definedName>
    <definedName name="AdvisoryCommittee">Schedule!$A$128</definedName>
    <definedName name="advisorycommitteepresentation">Schedule!#REF!</definedName>
    <definedName name="closingrecordsandarchival">Schedule!$226:$226</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7" l="1"/>
  <c r="D22" i="7"/>
  <c r="E16" i="7"/>
  <c r="D16" i="7"/>
  <c r="E11" i="7"/>
  <c r="D11" i="7"/>
  <c r="E10" i="7"/>
  <c r="D10" i="7"/>
  <c r="C57" i="5"/>
  <c r="D186" i="1"/>
  <c r="D185" i="1"/>
  <c r="D157" i="1"/>
  <c r="D204" i="1" l="1"/>
  <c r="D160" i="1"/>
  <c r="C58" i="3" s="1"/>
  <c r="D146" i="1" l="1"/>
  <c r="C51" i="5" l="1"/>
  <c r="C48" i="3"/>
  <c r="D62" i="1"/>
  <c r="D61" i="1"/>
  <c r="D63" i="1"/>
  <c r="D64" i="1"/>
  <c r="D66" i="1"/>
  <c r="D67" i="1"/>
  <c r="D68"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90" i="1"/>
  <c r="D193" i="1"/>
  <c r="D199" i="1"/>
  <c r="D200" i="1"/>
  <c r="D202" i="1"/>
  <c r="D206" i="1"/>
  <c r="D207" i="1"/>
  <c r="D210" i="1"/>
  <c r="C53" i="5" l="1"/>
  <c r="C51" i="3"/>
  <c r="C50" i="5"/>
  <c r="C62" i="5"/>
  <c r="C66" i="3"/>
  <c r="C49" i="3"/>
  <c r="E29" i="7"/>
  <c r="E31" i="6"/>
  <c r="E32" i="7"/>
  <c r="C59" i="5"/>
  <c r="E17" i="7"/>
  <c r="C59" i="3" l="1"/>
  <c r="E18" i="7"/>
  <c r="D32" i="6"/>
  <c r="D31" i="6"/>
  <c r="C73" i="5"/>
  <c r="C75" i="3"/>
  <c r="D32" i="7"/>
  <c r="D17" i="7"/>
  <c r="D29" i="6"/>
  <c r="D31" i="7"/>
  <c r="D18" i="7"/>
  <c r="C71" i="5"/>
  <c r="E29" i="6"/>
  <c r="E32" i="6"/>
  <c r="E31" i="7"/>
  <c r="D29" i="7"/>
  <c r="C60" i="3"/>
  <c r="C73" i="3"/>
  <c r="C74" i="5"/>
  <c r="C58" i="5"/>
  <c r="C24" i="5" l="1"/>
  <c r="D38" i="7"/>
  <c r="D43" i="7"/>
  <c r="E41" i="7"/>
  <c r="E39" i="6"/>
  <c r="E36" i="6" l="1"/>
  <c r="E2" i="7"/>
  <c r="D2" i="7"/>
  <c r="D39" i="7"/>
  <c r="E13" i="7"/>
  <c r="E14" i="6"/>
  <c r="D13" i="7"/>
  <c r="D14" i="6"/>
  <c r="C28" i="5"/>
  <c r="E40" i="7"/>
  <c r="E15" i="7"/>
  <c r="E16" i="6"/>
  <c r="D15" i="7"/>
  <c r="D16" i="6"/>
  <c r="D39" i="6"/>
  <c r="E37" i="7"/>
  <c r="E8" i="7"/>
  <c r="E7" i="6"/>
  <c r="D8" i="7"/>
  <c r="D7" i="6"/>
  <c r="E42" i="7"/>
  <c r="E19" i="7"/>
  <c r="E19" i="6"/>
  <c r="D19" i="7"/>
  <c r="D19" i="6"/>
  <c r="E39" i="7"/>
  <c r="C30" i="3"/>
  <c r="C31" i="3"/>
  <c r="C25" i="3"/>
  <c r="D41" i="6"/>
  <c r="C28" i="3"/>
  <c r="D37" i="7"/>
  <c r="D41" i="7"/>
  <c r="E43" i="6"/>
  <c r="E43" i="7"/>
  <c r="D43" i="6"/>
  <c r="D38" i="6"/>
  <c r="E38" i="7"/>
  <c r="C26" i="3"/>
  <c r="C32" i="3"/>
  <c r="C30" i="5"/>
  <c r="C32" i="5"/>
  <c r="E37" i="6"/>
  <c r="D40" i="6"/>
  <c r="D42" i="6"/>
  <c r="D36" i="7"/>
  <c r="D40" i="7"/>
  <c r="D42" i="7"/>
  <c r="C24" i="3"/>
  <c r="C29" i="3"/>
  <c r="C29" i="5"/>
  <c r="D36" i="6"/>
  <c r="E40" i="6"/>
  <c r="E42" i="6"/>
  <c r="E36" i="7"/>
  <c r="C25" i="5"/>
  <c r="C26" i="5"/>
  <c r="C31" i="5"/>
  <c r="D37" i="6"/>
  <c r="E41" i="6"/>
  <c r="D26" i="6"/>
  <c r="C66" i="5" l="1"/>
  <c r="C77" i="3"/>
  <c r="E24" i="6" l="1"/>
  <c r="D24" i="7"/>
  <c r="D24" i="6"/>
  <c r="E33" i="6"/>
  <c r="D33" i="6"/>
  <c r="E33" i="7"/>
  <c r="D33" i="7"/>
  <c r="D12" i="6"/>
  <c r="E12" i="6"/>
  <c r="E24" i="7"/>
  <c r="C76" i="5"/>
  <c r="C67" i="3"/>
  <c r="B26" i="6"/>
  <c r="E26" i="6"/>
  <c r="E26" i="7"/>
  <c r="D26" i="7"/>
  <c r="E35" i="7" l="1"/>
  <c r="D35"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0" i="7"/>
  <c r="E30" i="7"/>
  <c r="E34" i="7"/>
  <c r="D34" i="7"/>
  <c r="E7" i="7"/>
  <c r="D7" i="7"/>
  <c r="E3" i="7"/>
  <c r="D3" i="7"/>
  <c r="E23" i="7"/>
  <c r="D23" i="7"/>
  <c r="C50" i="3"/>
  <c r="E6" i="7"/>
  <c r="D6" i="7"/>
  <c r="E25" i="7"/>
  <c r="D25" i="7"/>
  <c r="C20" i="3"/>
  <c r="C34" i="3"/>
  <c r="E4" i="7"/>
  <c r="D4" i="7"/>
  <c r="E9" i="7"/>
  <c r="D9" i="7"/>
  <c r="E14" i="7"/>
  <c r="D14" i="7"/>
  <c r="C60" i="5"/>
  <c r="E20" i="7"/>
  <c r="E21" i="7"/>
  <c r="D21" i="7"/>
  <c r="D20" i="7"/>
  <c r="E27" i="7"/>
  <c r="D27" i="7"/>
  <c r="E5" i="7"/>
  <c r="D5" i="7"/>
  <c r="E12" i="7"/>
  <c r="D12" i="7"/>
  <c r="E28" i="7"/>
  <c r="D28"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69" i="5"/>
  <c r="C45" i="3"/>
  <c r="C74" i="3"/>
  <c r="C62" i="3"/>
  <c r="C61" i="5"/>
  <c r="C68" i="5"/>
  <c r="C17" i="5"/>
</calcChain>
</file>

<file path=xl/sharedStrings.xml><?xml version="1.0" encoding="utf-8"?>
<sst xmlns="http://schemas.openxmlformats.org/spreadsheetml/2006/main" count="853" uniqueCount="430">
  <si>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</si>
  <si>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</si>
  <si>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</si>
  <si>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</si>
  <si>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</si>
  <si>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</si>
  <si>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</si>
  <si>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</si>
  <si>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</si>
  <si>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</si>
  <si>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</si>
  <si>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</si>
  <si>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</si>
  <si>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</si>
  <si>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</si>
  <si>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</si>
  <si>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</si>
  <si>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</si>
  <si>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Director</t>
  </si>
  <si>
    <t>Rule proposal complexity</t>
  </si>
  <si>
    <t>Advisory Committee</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</si>
  <si>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</si>
  <si>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</si>
  <si>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</si>
  <si>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</si>
  <si>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</si>
  <si>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</si>
  <si>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</si>
  <si>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</si>
  <si>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</si>
  <si>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</si>
  <si>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</si>
  <si>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</si>
  <si>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</si>
  <si>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</si>
  <si>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</si>
  <si>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</si>
  <si>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</si>
  <si>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</si>
  <si>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</si>
  <si>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</si>
  <si>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</si>
  <si>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</si>
  <si>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</si>
  <si>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</si>
  <si>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</si>
  <si>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</si>
  <si>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</si>
  <si>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</si>
  <si>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</si>
  <si>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</si>
  <si>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</si>
  <si>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</si>
  <si>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</si>
  <si>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</si>
  <si>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</si>
  <si>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</si>
  <si>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</si>
  <si>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</si>
  <si>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</si>
  <si>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</si>
  <si>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</si>
  <si>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</si>
  <si>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</si>
  <si>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</si>
  <si>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</si>
  <si>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</si>
  <si>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</si>
  <si>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</si>
  <si>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</si>
  <si>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</si>
  <si>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</si>
  <si>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</si>
  <si>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</si>
  <si>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</si>
  <si>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</si>
  <si>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</si>
  <si>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</si>
  <si>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</si>
  <si>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</si>
  <si>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</si>
  <si>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</si>
  <si>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</si>
  <si>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</si>
  <si>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</si>
  <si>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</si>
  <si>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</si>
  <si>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</si>
  <si>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</si>
  <si>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</si>
  <si>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</si>
  <si>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</si>
  <si>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</si>
  <si>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</si>
  <si>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</si>
  <si>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</si>
  <si>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</si>
  <si>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</si>
  <si>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</si>
  <si>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</si>
  <si>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</si>
  <si>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</si>
  <si>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</si>
  <si>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</si>
  <si>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</si>
  <si>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</si>
  <si>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</si>
  <si>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</si>
  <si>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</si>
  <si>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</si>
  <si>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</si>
  <si>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</si>
  <si>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</si>
  <si>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</si>
  <si>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</si>
  <si>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</si>
  <si>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</si>
  <si>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</si>
  <si>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</si>
  <si>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</si>
  <si>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</si>
  <si>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</si>
  <si>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</si>
  <si>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</si>
  <si>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</si>
  <si>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</si>
  <si>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</si>
  <si>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</si>
  <si>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</si>
  <si>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</si>
  <si>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</si>
  <si>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</si>
  <si>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</si>
  <si>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</si>
  <si>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</si>
  <si>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</si>
  <si>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</si>
  <si>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</si>
  <si>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</si>
  <si>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</si>
  <si>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</si>
  <si>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</si>
  <si>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</si>
  <si>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</si>
  <si>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</si>
  <si>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</si>
  <si>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</si>
  <si>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</si>
  <si>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</si>
  <si>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</si>
  <si>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</si>
  <si>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</si>
  <si>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</si>
  <si>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</si>
  <si>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</si>
  <si>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</si>
  <si>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</si>
  <si>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</si>
  <si>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</si>
  <si>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</si>
  <si>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</si>
  <si>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</si>
  <si>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</si>
  <si>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</si>
  <si>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</si>
  <si>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</si>
  <si>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</si>
  <si>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</si>
  <si>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</si>
  <si>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</si>
  <si>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</si>
  <si>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</si>
  <si>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</si>
  <si>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</si>
  <si>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</si>
  <si>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</si>
  <si>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</si>
  <si>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</si>
  <si>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</si>
  <si>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</si>
  <si>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</si>
  <si>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</si>
  <si>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</si>
  <si>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</si>
  <si>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</si>
  <si>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</si>
  <si>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</si>
  <si>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</si>
  <si>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</si>
  <si>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</si>
  <si>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</si>
  <si>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</si>
  <si>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</si>
  <si>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</si>
  <si>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</si>
  <si>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</si>
  <si>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</si>
  <si>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</si>
  <si>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</si>
  <si>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</si>
  <si>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</si>
  <si>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</si>
  <si>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</si>
  <si>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</si>
  <si>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</si>
  <si>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</si>
  <si>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</si>
  <si>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</si>
  <si>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</si>
  <si>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</si>
  <si>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</si>
  <si>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</si>
  <si>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</si>
  <si>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</si>
  <si>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</si>
  <si>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</si>
  <si>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</si>
  <si>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</si>
  <si>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</si>
  <si>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</si>
  <si>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</si>
  <si>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</si>
  <si>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</si>
  <si>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</si>
  <si>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</si>
  <si>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</si>
  <si>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</si>
  <si>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</si>
  <si>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</si>
  <si>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</si>
  <si>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</si>
  <si>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</si>
  <si>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</si>
  <si>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</si>
  <si>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</si>
  <si>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</si>
  <si>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</si>
  <si>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</si>
  <si>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</si>
  <si>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</si>
  <si>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</si>
  <si>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</si>
  <si>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</si>
  <si>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</si>
  <si>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</si>
  <si>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</si>
  <si>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</si>
  <si>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</si>
  <si>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</si>
  <si>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</si>
  <si>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</si>
  <si>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</si>
  <si>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</si>
  <si>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</si>
  <si>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</si>
  <si>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</si>
  <si>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</si>
  <si>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</si>
  <si>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</si>
  <si>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</si>
  <si>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</si>
  <si>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</si>
  <si>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</si>
  <si>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</si>
  <si>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</si>
  <si>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</si>
  <si>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</si>
  <si>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</si>
  <si>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</si>
  <si>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</si>
  <si>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</si>
  <si>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</si>
  <si>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</si>
  <si>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</si>
  <si>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</si>
  <si>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</si>
  <si>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</si>
  <si>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</si>
  <si>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</si>
  <si>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</si>
  <si>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</si>
  <si>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</si>
  <si>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</si>
  <si>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</si>
  <si>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</si>
  <si>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</si>
  <si>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</si>
  <si>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</si>
  <si>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</si>
  <si>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</si>
  <si>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</si>
  <si>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</si>
  <si>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</si>
  <si>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-Enter notice publication date in Suggested "Notice Published" date
-Enter EQC date in suggested "EQC Meeting" date
-Worksheet will populate all other dates
-Manually fill in desired dates under "Amended Dates"</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</si>
  <si>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</si>
  <si>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</si>
  <si>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</si>
  <si>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</si>
  <si>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</si>
  <si>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</si>
  <si>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</si>
  <si>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</si>
  <si>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</si>
  <si>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</si>
  <si>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</si>
  <si>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</si>
  <si>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</si>
  <si>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</si>
  <si>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</si>
  <si>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</si>
  <si>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</si>
  <si>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</si>
  <si>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</si>
  <si>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</si>
  <si>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</si>
  <si>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</si>
  <si>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</si>
  <si>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</si>
  <si>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</si>
  <si>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</si>
  <si>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</si>
  <si>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</si>
  <si>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</si>
  <si>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</si>
  <si>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</si>
  <si>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</si>
  <si>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</si>
  <si>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</si>
  <si>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</si>
  <si>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</si>
  <si>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</si>
  <si>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</si>
  <si>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</si>
  <si>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</si>
  <si>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</si>
  <si>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</si>
  <si>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</si>
  <si>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</si>
  <si>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</si>
  <si>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</si>
  <si>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</si>
  <si>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</si>
  <si>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</si>
  <si>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</si>
  <si>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</si>
  <si>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</si>
  <si>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</si>
  <si>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</si>
  <si>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</si>
  <si>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</si>
  <si>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</si>
  <si>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</si>
  <si>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</si>
  <si>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</si>
  <si>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</si>
  <si>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</si>
  <si>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</si>
  <si>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</si>
  <si>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</si>
  <si>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</si>
  <si>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</si>
  <si>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</si>
  <si>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</si>
  <si>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</si>
  <si>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</si>
  <si>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</si>
  <si>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</si>
  <si>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</si>
  <si>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</si>
  <si>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</si>
  <si>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</si>
  <si>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</si>
  <si>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</si>
  <si>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complete staff report</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</si>
  <si>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</si>
  <si>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</si>
  <si>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</si>
  <si>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</si>
  <si>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</si>
  <si>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</si>
  <si>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</si>
  <si>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</si>
  <si>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</si>
  <si>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</si>
  <si>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</si>
  <si>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</si>
  <si>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</si>
  <si>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</si>
  <si>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</si>
  <si>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 xml:space="preserve">
-presents prioritized list (Draft DEQ Rulemaking Plan and Place Mat) to Director (3 times/yr.; Jan.,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Liason (Christine Svetkovich)
- all managers who make rules
- Communications
-EQC coordinator to include in monthly Director's Report
-Cc… DA, PL, RGL</t>
  </si>
  <si>
    <t>Finalizes proofing of  EQC Staff report:
-staff report
-rules
-supporting documents
-notify RGL staff report is ready for review</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</si>
  <si>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</si>
  <si>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</si>
  <si>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</si>
  <si>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</si>
  <si>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</si>
  <si>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</si>
  <si>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Effecive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</si>
  <si>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</si>
  <si>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</si>
  <si>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</si>
  <si>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RGL ARC</t>
  </si>
  <si>
    <t xml:space="preserve"> ARC RGL</t>
  </si>
  <si>
    <t>DEADLINE DEQ must send notification or DAS Part 2 within 10 days of EQC action</t>
  </si>
  <si>
    <t>ARC RGL</t>
  </si>
  <si>
    <t>Wrap up</t>
  </si>
  <si>
    <t xml:space="preserve">-check that comment web page has closed
-downloads online public comments to Excel
-convert text url's for attachments to live links
-turn on word wrap
-upload to sharepoint
</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</si>
  <si>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</si>
  <si>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
develops response to comments by:
-organizing comments into categories
-developing one response to each catgegory of comments
-obtains PMGR and RGL review of draft responses
-draft EQC staff report
-copy and paste applicable sections from Public Notice into staff report
-Check to ensure language from Public Notice is still accurate and properly reflects timing of future/past events
-edit rules as necessary
-ask RGL for publication review</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</si>
  <si>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PL review is complete</t>
  </si>
  <si>
    <t xml:space="preserve">-submits EQC packet to EQCC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</si>
  <si>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 xml:space="preserve">-prepares NOTICE, PROPOSED.RULES &amp; optional SUPPORTING.DOCUMENTS
-addresses all comments, but does not delete them
-ensure track changes is on
-accepts and rejects language as team agrees
-notify RGL documents are ready for review
</t>
  </si>
  <si>
    <t>Remind PL to start finalizing rule documents</t>
  </si>
  <si>
    <t>Send notice filing email to PL that describes steps necessary to get notice documents ready for publication.</t>
  </si>
  <si>
    <t>Send PL email describing next steps</t>
  </si>
  <si>
    <t>Remind PL of upcoming tasks:
-Revise rules to address comments
-Respond to comments
-Draft staff report
-Management review of staff report
-submit staff report to EQCC 5 weeks before EQC meeting</t>
  </si>
  <si>
    <t>ATSAC</t>
  </si>
  <si>
    <t>Air Toxics Benchmark Review 2016</t>
  </si>
  <si>
    <t>No</t>
  </si>
  <si>
    <t>Permanent</t>
  </si>
  <si>
    <t>Average</t>
  </si>
  <si>
    <t>Yes</t>
  </si>
  <si>
    <t>NA</t>
  </si>
  <si>
    <t>NA except for Rulemaking Home Page</t>
  </si>
  <si>
    <t>N/A</t>
  </si>
  <si>
    <t>initiates PMGR Fee Approval Packet review, addresses suggestions</t>
  </si>
  <si>
    <t>Obtain review of PMGR and RGL review of fee packet</t>
  </si>
  <si>
    <t>notify PMGR  package ready for review (5 weeks before filing notice)</t>
  </si>
  <si>
    <t>on PMGR approval, notify DA notice package ready for review (4 weeks before filing notice)</t>
  </si>
  <si>
    <t>on DA approval, notify communications notice package ready for review (3 weeks before filing notice)</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</si>
</sst>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4"/>
      <color theme="7" tint="-0.249977111117893"/>
      <name val="Arial"/>
      <family val="2"/>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7" tint="0.3999450666829432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283">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6" borderId="5" xfId="0" applyFont="1" applyFill="1" applyBorder="1" applyAlignment="1" applyProtection="1">
      <alignment horizontal="center" vertical="center" wrapText="1"/>
    </xf>
    <xf numFmtId="0" fontId="17" fillId="6" borderId="5" xfId="0" applyFont="1" applyFill="1" applyBorder="1" applyAlignment="1" applyProtection="1">
      <alignment vertical="center" wrapText="1"/>
    </xf>
    <xf numFmtId="14" fontId="19"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vertical="center" wrapText="1"/>
    </xf>
    <xf numFmtId="0" fontId="16" fillId="6" borderId="0" xfId="0" applyFont="1" applyFill="1"/>
    <xf numFmtId="0" fontId="16" fillId="7" borderId="0" xfId="0" applyFont="1" applyFill="1"/>
    <xf numFmtId="14" fontId="1" fillId="8" borderId="5" xfId="0" applyNumberFormat="1" applyFont="1" applyFill="1" applyBorder="1" applyAlignment="1" applyProtection="1">
      <alignment vertical="center" wrapText="1"/>
    </xf>
    <xf numFmtId="0" fontId="0" fillId="8"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6" borderId="11" xfId="0" applyFont="1" applyFill="1" applyBorder="1" applyAlignment="1" applyProtection="1">
      <alignment horizontal="left" vertical="top" wrapText="1"/>
    </xf>
    <xf numFmtId="49" fontId="14" fillId="6"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6"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6"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8" borderId="11" xfId="0" applyFont="1" applyFill="1" applyBorder="1" applyAlignment="1" applyProtection="1">
      <alignment horizontal="left" vertical="top" wrapText="1"/>
    </xf>
    <xf numFmtId="49" fontId="1" fillId="8" borderId="1" xfId="0" applyNumberFormat="1" applyFont="1" applyFill="1" applyBorder="1" applyAlignment="1" applyProtection="1">
      <alignment horizontal="left" vertical="top" wrapText="1"/>
    </xf>
    <xf numFmtId="0" fontId="25" fillId="10"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9"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9" borderId="14" xfId="0" applyNumberFormat="1" applyFont="1" applyFill="1" applyBorder="1" applyAlignment="1">
      <alignment horizontal="left" vertical="center" wrapText="1"/>
    </xf>
    <xf numFmtId="49" fontId="0" fillId="0" borderId="0" xfId="0" applyNumberFormat="1"/>
    <xf numFmtId="49" fontId="1" fillId="9" borderId="14" xfId="0" applyNumberFormat="1" applyFont="1" applyFill="1" applyBorder="1" applyAlignment="1">
      <alignment horizontal="left" vertical="top" wrapText="1"/>
    </xf>
    <xf numFmtId="14" fontId="1" fillId="9"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9" borderId="17" xfId="0" applyNumberFormat="1" applyFont="1" applyFill="1" applyBorder="1" applyAlignment="1">
      <alignment horizontal="left" vertical="center" wrapText="1"/>
    </xf>
    <xf numFmtId="14" fontId="1" fillId="9"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10"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9" borderId="15" xfId="0" applyNumberFormat="1" applyFont="1" applyFill="1" applyBorder="1" applyAlignment="1">
      <alignment horizontal="left" vertical="center" wrapText="1"/>
    </xf>
    <xf numFmtId="14" fontId="1" fillId="9" borderId="15" xfId="0" applyNumberFormat="1" applyFont="1" applyFill="1" applyBorder="1" applyAlignment="1">
      <alignment horizontal="left" vertical="center" wrapText="1"/>
    </xf>
    <xf numFmtId="49" fontId="9" fillId="9"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7" borderId="11" xfId="0" applyFont="1" applyFill="1" applyBorder="1" applyAlignment="1" applyProtection="1">
      <alignment horizontal="left" vertical="top" wrapText="1"/>
    </xf>
    <xf numFmtId="14" fontId="1" fillId="7" borderId="5"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6"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6"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6" borderId="19" xfId="0" applyNumberFormat="1" applyFont="1" applyFill="1" applyBorder="1" applyAlignment="1" applyProtection="1">
      <alignment vertical="center" wrapText="1"/>
      <protection locked="0"/>
    </xf>
    <xf numFmtId="14" fontId="1" fillId="7" borderId="19" xfId="0" applyNumberFormat="1" applyFont="1" applyFill="1" applyBorder="1" applyAlignment="1" applyProtection="1">
      <alignment horizontal="left" vertical="center" wrapText="1"/>
      <protection locked="0"/>
    </xf>
    <xf numFmtId="14" fontId="19" fillId="6"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8" borderId="19" xfId="0" applyNumberFormat="1" applyFont="1" applyFill="1" applyBorder="1" applyAlignment="1" applyProtection="1">
      <alignment vertical="center" wrapText="1"/>
      <protection locked="0"/>
    </xf>
    <xf numFmtId="0" fontId="0" fillId="0" borderId="19" xfId="0" applyBorder="1"/>
    <xf numFmtId="49" fontId="29" fillId="6"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6"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6" borderId="23" xfId="0" applyNumberFormat="1" applyFont="1" applyFill="1" applyBorder="1" applyAlignment="1" applyProtection="1">
      <alignment vertical="center" wrapText="1"/>
      <protection locked="0"/>
    </xf>
    <xf numFmtId="14" fontId="1" fillId="7"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6" borderId="9" xfId="0" applyFont="1" applyFill="1" applyBorder="1" applyAlignment="1" applyProtection="1">
      <alignment horizontal="left" vertical="top" wrapText="1"/>
    </xf>
    <xf numFmtId="0" fontId="1" fillId="7"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6" borderId="1" xfId="0" applyNumberFormat="1" applyFont="1" applyFill="1" applyBorder="1" applyAlignment="1" applyProtection="1">
      <alignment vertical="center" wrapText="1"/>
    </xf>
    <xf numFmtId="14" fontId="1" fillId="7"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7"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6"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5"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6"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6"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6"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14" fontId="1" fillId="4" borderId="28" xfId="0" applyNumberFormat="1" applyFont="1" applyFill="1" applyBorder="1" applyAlignment="1" applyProtection="1">
      <alignment horizontal="center" vertical="center" wrapText="1"/>
      <protection locked="0"/>
    </xf>
    <xf numFmtId="49" fontId="6" fillId="0" borderId="28" xfId="0" applyNumberFormat="1" applyFont="1" applyFill="1" applyBorder="1" applyAlignment="1" applyProtection="1">
      <alignment vertical="center" wrapText="1"/>
    </xf>
    <xf numFmtId="14" fontId="19" fillId="6" borderId="28" xfId="0" applyNumberFormat="1" applyFont="1" applyFill="1" applyBorder="1" applyAlignment="1" applyProtection="1">
      <alignment horizontal="center" vertical="center" wrapText="1"/>
      <protection locked="0"/>
    </xf>
    <xf numFmtId="0" fontId="11" fillId="0" borderId="28" xfId="1" applyBorder="1"/>
    <xf numFmtId="0" fontId="17" fillId="6" borderId="28" xfId="0" applyFont="1" applyFill="1" applyBorder="1" applyAlignment="1" applyProtection="1">
      <alignment horizontal="center" vertical="center" wrapText="1"/>
    </xf>
    <xf numFmtId="14" fontId="18" fillId="6"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 fillId="0" borderId="28" xfId="0" applyNumberFormat="1" applyFont="1" applyFill="1" applyBorder="1" applyAlignment="1" applyProtection="1">
      <alignment vertical="top" wrapText="1"/>
    </xf>
    <xf numFmtId="49" fontId="19" fillId="6" borderId="28" xfId="0" applyNumberFormat="1" applyFont="1" applyFill="1" applyBorder="1" applyAlignment="1" applyProtection="1">
      <alignment horizontal="center" vertical="center" wrapText="1"/>
    </xf>
    <xf numFmtId="14" fontId="17" fillId="6"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6"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0" borderId="28" xfId="0" applyFont="1" applyFill="1" applyBorder="1" applyAlignment="1" applyProtection="1">
      <alignment horizontal="center" wrapText="1"/>
      <protection locked="0"/>
    </xf>
    <xf numFmtId="0" fontId="1" fillId="12" borderId="28" xfId="0" applyFont="1" applyFill="1" applyBorder="1" applyAlignment="1" applyProtection="1">
      <alignment vertical="center" wrapText="1"/>
    </xf>
    <xf numFmtId="49" fontId="1" fillId="12" borderId="28" xfId="0" applyNumberFormat="1" applyFont="1" applyFill="1" applyBorder="1" applyAlignment="1" applyProtection="1">
      <alignment vertical="center" wrapText="1"/>
    </xf>
    <xf numFmtId="14" fontId="1" fillId="12" borderId="28" xfId="0" applyNumberFormat="1" applyFont="1" applyFill="1" applyBorder="1" applyAlignment="1" applyProtection="1">
      <alignment horizontal="center" vertical="center" wrapText="1"/>
      <protection locked="0"/>
    </xf>
    <xf numFmtId="14" fontId="1" fillId="12" borderId="28" xfId="0" applyNumberFormat="1" applyFont="1" applyFill="1" applyBorder="1" applyAlignment="1" applyProtection="1">
      <alignment vertical="center" wrapText="1"/>
      <protection locked="0"/>
    </xf>
    <xf numFmtId="0" fontId="0" fillId="12" borderId="28" xfId="0" applyFont="1" applyFill="1" applyBorder="1" applyAlignment="1">
      <alignment wrapText="1"/>
    </xf>
    <xf numFmtId="0" fontId="1" fillId="12" borderId="28" xfId="0" applyFont="1" applyFill="1" applyBorder="1" applyAlignment="1" applyProtection="1">
      <alignment horizontal="center" vertical="center" wrapText="1"/>
      <protection locked="0"/>
    </xf>
    <xf numFmtId="0" fontId="1" fillId="12" borderId="28" xfId="0" applyFont="1" applyFill="1" applyBorder="1" applyAlignment="1" applyProtection="1">
      <alignment vertical="center" wrapText="1"/>
      <protection locked="0"/>
    </xf>
    <xf numFmtId="0" fontId="26" fillId="12" borderId="28" xfId="0" applyFont="1" applyFill="1" applyBorder="1" applyAlignment="1" applyProtection="1">
      <alignment vertical="center" wrapText="1"/>
    </xf>
    <xf numFmtId="49" fontId="26" fillId="12" borderId="28" xfId="0" applyNumberFormat="1" applyFont="1" applyFill="1" applyBorder="1" applyAlignment="1" applyProtection="1">
      <alignment vertical="center" wrapText="1"/>
    </xf>
    <xf numFmtId="14" fontId="26" fillId="12" borderId="28" xfId="0" applyNumberFormat="1" applyFont="1" applyFill="1" applyBorder="1" applyAlignment="1" applyProtection="1">
      <alignment horizontal="center" vertical="center" wrapText="1"/>
      <protection locked="0"/>
    </xf>
    <xf numFmtId="14" fontId="26" fillId="12" borderId="28" xfId="0" applyNumberFormat="1" applyFont="1" applyFill="1" applyBorder="1" applyAlignment="1" applyProtection="1">
      <alignment vertical="center" wrapText="1"/>
      <protection locked="0"/>
    </xf>
    <xf numFmtId="0" fontId="1" fillId="12" borderId="28" xfId="0" applyFont="1" applyFill="1" applyBorder="1" applyAlignment="1" applyProtection="1">
      <alignment vertical="top" wrapText="1"/>
    </xf>
    <xf numFmtId="49" fontId="1" fillId="12" borderId="28" xfId="0" applyNumberFormat="1" applyFont="1" applyFill="1" applyBorder="1" applyAlignment="1" applyProtection="1">
      <alignment horizontal="left" vertical="top" wrapText="1"/>
    </xf>
    <xf numFmtId="14" fontId="7" fillId="12" borderId="28" xfId="0" applyNumberFormat="1" applyFont="1" applyFill="1" applyBorder="1" applyAlignment="1" applyProtection="1">
      <alignment horizontal="center" vertical="center" wrapText="1"/>
      <protection locked="0"/>
    </xf>
    <xf numFmtId="14" fontId="7" fillId="12" borderId="28" xfId="0" applyNumberFormat="1" applyFont="1" applyFill="1" applyBorder="1" applyAlignment="1" applyProtection="1">
      <alignment horizontal="left" vertical="center" wrapText="1"/>
      <protection locked="0"/>
    </xf>
    <xf numFmtId="0" fontId="1" fillId="12" borderId="28" xfId="0" applyFont="1" applyFill="1" applyBorder="1" applyAlignment="1" applyProtection="1">
      <alignment horizontal="left" vertical="center" wrapText="1"/>
    </xf>
    <xf numFmtId="14" fontId="5" fillId="12" borderId="28" xfId="0" applyNumberFormat="1" applyFont="1" applyFill="1" applyBorder="1" applyAlignment="1" applyProtection="1">
      <alignment horizontal="center" vertical="center" wrapText="1"/>
      <protection locked="0"/>
    </xf>
    <xf numFmtId="49" fontId="9" fillId="12" borderId="28" xfId="0" applyNumberFormat="1" applyFont="1" applyFill="1" applyBorder="1" applyAlignment="1" applyProtection="1">
      <alignment vertical="center" wrapText="1"/>
    </xf>
    <xf numFmtId="14" fontId="9" fillId="12" borderId="28" xfId="0" applyNumberFormat="1" applyFont="1" applyFill="1" applyBorder="1" applyAlignment="1" applyProtection="1">
      <alignment horizontal="center" vertical="center" wrapText="1"/>
      <protection locked="0"/>
    </xf>
    <xf numFmtId="0" fontId="4" fillId="12" borderId="28" xfId="0" applyFont="1" applyFill="1" applyBorder="1" applyAlignment="1" applyProtection="1">
      <alignment horizontal="center" vertical="center" wrapText="1"/>
    </xf>
    <xf numFmtId="49" fontId="1" fillId="12" borderId="28" xfId="0" applyNumberFormat="1" applyFont="1" applyFill="1" applyBorder="1" applyAlignment="1" applyProtection="1">
      <alignment horizontal="center" vertical="center" wrapText="1"/>
    </xf>
    <xf numFmtId="49" fontId="1" fillId="12" borderId="28" xfId="0" applyNumberFormat="1" applyFont="1" applyFill="1" applyBorder="1" applyAlignment="1" applyProtection="1">
      <alignment vertical="top"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6"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protection locked="0"/>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horizontal="center" vertical="center" wrapText="1"/>
      <protection locked="0"/>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0" fontId="1" fillId="0" borderId="30" xfId="0"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49" fontId="14" fillId="5" borderId="28" xfId="0" applyNumberFormat="1" applyFont="1" applyFill="1" applyBorder="1" applyAlignment="1" applyProtection="1">
      <alignment horizontal="centerContinuous" vertical="center" wrapText="1"/>
      <protection locked="0"/>
    </xf>
    <xf numFmtId="49" fontId="14" fillId="6" borderId="28" xfId="0" applyNumberFormat="1" applyFont="1" applyFill="1" applyBorder="1" applyAlignment="1" applyProtection="1">
      <alignment horizontal="centerContinuous" vertical="center" wrapText="1"/>
    </xf>
    <xf numFmtId="0" fontId="17" fillId="6" borderId="28" xfId="0" applyFont="1" applyFill="1" applyBorder="1" applyAlignment="1" applyProtection="1">
      <alignment horizontal="centerContinuous" vertical="center" wrapText="1"/>
      <protection locked="0"/>
    </xf>
    <xf numFmtId="49" fontId="1" fillId="6" borderId="28" xfId="0" applyNumberFormat="1" applyFont="1" applyFill="1" applyBorder="1" applyAlignment="1" applyProtection="1">
      <alignment horizontal="centerContinuous" vertical="center" wrapText="1"/>
    </xf>
    <xf numFmtId="49" fontId="14" fillId="6" borderId="28" xfId="0" applyNumberFormat="1" applyFont="1" applyFill="1" applyBorder="1" applyAlignment="1" applyProtection="1">
      <alignment horizontal="centerContinuous" vertical="center" wrapText="1"/>
      <protection locked="0"/>
    </xf>
    <xf numFmtId="0" fontId="14" fillId="6" borderId="28" xfId="0" applyFont="1" applyFill="1" applyBorder="1" applyAlignment="1" applyProtection="1">
      <alignment horizontal="centerContinuous" vertical="center" wrapText="1"/>
      <protection locked="0"/>
    </xf>
    <xf numFmtId="0" fontId="19" fillId="6" borderId="28" xfId="0" applyFont="1" applyFill="1" applyBorder="1" applyAlignment="1" applyProtection="1">
      <alignment horizontal="centerContinuous" vertical="center" wrapText="1"/>
      <protection locked="0"/>
    </xf>
    <xf numFmtId="14" fontId="19" fillId="6" borderId="28" xfId="0" applyNumberFormat="1" applyFont="1" applyFill="1" applyBorder="1" applyAlignment="1" applyProtection="1">
      <alignment horizontal="centerContinuous" vertical="center" wrapText="1"/>
      <protection locked="0"/>
    </xf>
    <xf numFmtId="14" fontId="18" fillId="6" borderId="28" xfId="0" applyNumberFormat="1" applyFont="1" applyFill="1" applyBorder="1" applyAlignment="1" applyProtection="1">
      <alignment horizontal="centerContinuous" vertical="center" wrapText="1"/>
      <protection locked="0"/>
    </xf>
    <xf numFmtId="14" fontId="14" fillId="6" borderId="28" xfId="0" applyNumberFormat="1" applyFont="1" applyFill="1" applyBorder="1" applyAlignment="1" applyProtection="1">
      <alignment horizontal="centerContinuous" vertical="center" wrapText="1"/>
      <protection locked="0"/>
    </xf>
    <xf numFmtId="49" fontId="26" fillId="6" borderId="28" xfId="0" applyNumberFormat="1" applyFont="1" applyFill="1" applyBorder="1" applyAlignment="1" applyProtection="1">
      <alignment horizontal="centerContinuous" vertical="center" wrapText="1"/>
    </xf>
    <xf numFmtId="14" fontId="20" fillId="6" borderId="28" xfId="0" applyNumberFormat="1" applyFont="1" applyFill="1" applyBorder="1" applyAlignment="1" applyProtection="1">
      <alignment horizontal="centerContinuous" vertical="center" wrapText="1"/>
      <protection locked="0"/>
    </xf>
    <xf numFmtId="49" fontId="19" fillId="6" borderId="28" xfId="0" applyNumberFormat="1" applyFont="1" applyFill="1" applyBorder="1" applyAlignment="1" applyProtection="1">
      <alignment horizontal="centerContinuous" vertical="center" wrapText="1"/>
    </xf>
    <xf numFmtId="0" fontId="19" fillId="6" borderId="28" xfId="0" applyFont="1" applyFill="1" applyBorder="1" applyAlignment="1" applyProtection="1">
      <alignment horizontal="centerContinuous" vertical="center" wrapText="1"/>
    </xf>
    <xf numFmtId="0" fontId="17" fillId="5" borderId="29" xfId="0" applyFont="1" applyFill="1" applyBorder="1" applyAlignment="1">
      <alignment vertical="center" wrapText="1"/>
    </xf>
    <xf numFmtId="49" fontId="32" fillId="0" borderId="32" xfId="0" applyNumberFormat="1" applyFont="1" applyFill="1" applyBorder="1" applyAlignment="1" applyProtection="1">
      <alignment horizontal="centerContinuous" vertical="center" wrapText="1"/>
    </xf>
    <xf numFmtId="49" fontId="1" fillId="0" borderId="24" xfId="0" applyNumberFormat="1" applyFont="1" applyFill="1" applyBorder="1" applyAlignment="1" applyProtection="1">
      <alignment horizontal="centerContinuous" vertical="center" wrapText="1"/>
    </xf>
    <xf numFmtId="0" fontId="3" fillId="0" borderId="32" xfId="0" applyFont="1" applyFill="1" applyBorder="1" applyAlignment="1" applyProtection="1">
      <alignment horizontal="centerContinuous" vertical="center" wrapText="1"/>
      <protection locked="0"/>
    </xf>
    <xf numFmtId="49" fontId="14" fillId="5" borderId="31" xfId="0" applyNumberFormat="1" applyFont="1" applyFill="1" applyBorder="1" applyAlignment="1" applyProtection="1">
      <alignment horizontal="centerContinuous" vertical="center" wrapText="1"/>
    </xf>
    <xf numFmtId="0" fontId="17" fillId="5"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31" fillId="0" borderId="30" xfId="0" applyNumberFormat="1" applyFont="1" applyFill="1" applyBorder="1" applyAlignment="1" applyProtection="1">
      <alignment horizontal="centerContinuous" vertical="center" wrapText="1"/>
    </xf>
    <xf numFmtId="49" fontId="26" fillId="0" borderId="29" xfId="0" applyNumberFormat="1" applyFont="1" applyFill="1" applyBorder="1" applyAlignment="1" applyProtection="1">
      <alignment vertical="center" wrapText="1"/>
    </xf>
    <xf numFmtId="49" fontId="1" fillId="0" borderId="29" xfId="0" applyNumberFormat="1" applyFont="1" applyFill="1" applyBorder="1" applyAlignment="1" applyProtection="1">
      <alignment vertical="center" wrapText="1"/>
    </xf>
    <xf numFmtId="14" fontId="1" fillId="0" borderId="33" xfId="0" applyNumberFormat="1" applyFont="1" applyFill="1" applyBorder="1" applyAlignment="1" applyProtection="1">
      <alignment vertical="center" wrapText="1"/>
      <protection locked="0"/>
    </xf>
    <xf numFmtId="14" fontId="1"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horizontal="center" vertical="center" wrapText="1"/>
      <protection locked="0"/>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TEMPLATES%20in%20folder%20system\4-Public%20Notice\ACTIVE\comment.opening.checklist.DOCX" TargetMode="External"/><Relationship Id="rId3" Type="http://schemas.openxmlformats.org/officeDocument/2006/relationships/hyperlink" Target="file:///N:\TEMPLATES%20in%20folder%20system\4-Public%20Notice\ACTIVE\codename.rulemaking.notice.pdf" TargetMode="External"/><Relationship Id="rId21" Type="http://schemas.openxmlformats.org/officeDocument/2006/relationships/hyperlink" Target="file:///N:\TEMPLATES%20in%20folder%20system\4-Public%20Notice\ACTIVE\notice%20filing%20email.docx"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N:\i\PowerPoint\advisory%20committees.PPTX"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deqhq1\Rule_Resources\TEMPLATES%20in%20folder%20system\6-EQC%20Preparation\codename.staff.report.permanent.PDF" TargetMode="External"/><Relationship Id="rId15" Type="http://schemas.openxmlformats.org/officeDocument/2006/relationships/hyperlink" Target="file:///N:\Planning%20and%20prioritization\Copy%20of%20Rulemakings%20Projects%20Workload%20and%20Priorities%20w%20JW%20edits%2010-14-2015.XLSX"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TEMPLATES%20in%20folder%20system\4-Public%20Notice\ACTIVE\EMAIL.Preview.docx"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mc:AlternateContent xmlns:mc="http://schemas.openxmlformats.org/markup-compatibility/2006">
    <mc:Choice xmlns:a14="http://schemas.microsoft.com/office/drawing/2010/main" Requires="a14">
      <xdr:twoCellAnchor>
        <xdr:from>
          <xdr:col>1</xdr:col>
          <xdr:colOff>2141220</xdr:colOff>
          <xdr:row>7</xdr:row>
          <xdr:rowOff>990600</xdr:rowOff>
        </xdr:from>
        <xdr:to>
          <xdr:col>2</xdr:col>
          <xdr:colOff>601980</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2194560</xdr:colOff>
          <xdr:row>7</xdr:row>
          <xdr:rowOff>975360</xdr:rowOff>
        </xdr:from>
        <xdr:to>
          <xdr:col>2</xdr:col>
          <xdr:colOff>3307080</xdr:colOff>
          <xdr:row>7</xdr:row>
          <xdr:rowOff>1950720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769620</xdr:colOff>
          <xdr:row>5</xdr:row>
          <xdr:rowOff>144780</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id="1" name="Table1" displayName="Table1" ref="A1:E230" totalsRowShown="0" headerRowDxfId="19" dataDxfId="18" tableBorderDxfId="17">
  <autoFilter ref="A1:E230"/>
  <tableColumns count="5">
    <tableColumn id="1" name="Person" dataDxfId="16"/>
    <tableColumn id="2" name="Task" dataDxfId="15"/>
    <tableColumn id="4" name="Instructions" dataDxfId="14"/>
    <tableColumn id="3" name="Suggested Dates  " dataDxfId="13"/>
    <tableColumn id="5" name="Amended Dates" dataDxfId="12"/>
  </tableColumns>
  <tableStyleInfo name="TableStyleMedium14" showFirstColumn="0" showLastColumn="0" showRowStripes="1" showColumnStripes="0"/>
</table>
</file>

<file path=xl/tables/table2.xml><?xml version="1.0" encoding="utf-8"?>
<table xmlns="http://schemas.openxmlformats.org/spreadsheetml/2006/main" id="5" name="Table5" displayName="Table5" ref="A1:D78" headerRowCount="0" totalsRowShown="0" headerRowDxfId="11" dataDxfId="9" headerRowBorderDxfId="10" tableBorderDxfId="8">
  <tableColumns count="4">
    <tableColumn id="1" name="Column1" headerRowDxfId="7" dataDxfId="6"/>
    <tableColumn id="2" name="Column2" headerRowDxfId="5" dataDxfId="4"/>
    <tableColumn id="3" name="Column3" headerRowDxfId="3" dataDxfId="2"/>
    <tableColumn id="7" name="Column6" headerRowDxf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table" Target="../tables/table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B253"/>
  <sheetViews>
    <sheetView showGridLines="0" zoomScale="70" zoomScaleNormal="70" workbookViewId="0">
      <pane ySplit="1" topLeftCell="A180" activePane="bottomLeft" state="frozen"/>
      <selection pane="bottomLeft" activeCell="B160" sqref="B160"/>
    </sheetView>
  </sheetViews>
  <sheetFormatPr defaultColWidth="0" defaultRowHeight="15" zeroHeight="1" thickBottom="1" outlineLevelRow="1" x14ac:dyDescent="0.35"/>
  <cols>
    <col min="1" max="1" width="16.5546875" style="194" customWidth="1"/>
    <col min="2" max="3" width="61.6640625" style="195" customWidth="1"/>
    <col min="4" max="4" width="18.6640625" style="196" customWidth="1"/>
    <col min="5" max="5" width="16.6640625" style="151" customWidth="1"/>
    <col min="6" max="6" width="0.33203125" style="151" customWidth="1"/>
    <col min="7" max="31" width="0" style="151" hidden="1" customWidth="1"/>
    <col min="32" max="16382" width="8.88671875" style="151" hidden="1"/>
    <col min="16383" max="16384" width="0.33203125" style="151" customWidth="1"/>
  </cols>
  <sheetData>
    <row r="1" spans="1:6" ht="35.4" thickBot="1" x14ac:dyDescent="0.35">
      <c r="A1" s="152" t="s">
        <v>15</v>
      </c>
      <c r="B1" s="149" t="s">
        <v>309</v>
      </c>
      <c r="C1" s="149" t="s">
        <v>68</v>
      </c>
      <c r="D1" s="150" t="s">
        <v>230</v>
      </c>
      <c r="E1" s="148" t="s">
        <v>129</v>
      </c>
    </row>
    <row r="2" spans="1:6" s="153" customFormat="1" ht="18" thickBot="1" x14ac:dyDescent="0.35">
      <c r="A2" s="262" t="s">
        <v>416</v>
      </c>
      <c r="B2" s="263" t="s">
        <v>417</v>
      </c>
      <c r="C2" s="263"/>
      <c r="D2" s="264"/>
      <c r="E2" s="264"/>
    </row>
    <row r="3" spans="1:6" s="154" customFormat="1" ht="18" thickBot="1" x14ac:dyDescent="0.35">
      <c r="A3" s="267" t="s">
        <v>0</v>
      </c>
      <c r="B3" s="268"/>
      <c r="C3" s="268"/>
      <c r="D3" s="269"/>
      <c r="E3" s="269"/>
      <c r="F3" s="261"/>
    </row>
    <row r="4" spans="1:6" s="153" customFormat="1" ht="30" customHeight="1" thickBot="1" x14ac:dyDescent="0.35">
      <c r="A4" s="265" t="s">
        <v>68</v>
      </c>
      <c r="B4" s="265"/>
      <c r="C4" s="265"/>
      <c r="D4" s="266"/>
      <c r="E4" s="266"/>
    </row>
    <row r="5" spans="1:6" s="153" customFormat="1" ht="30" customHeight="1" thickBot="1" x14ac:dyDescent="0.35">
      <c r="A5" s="246" t="s">
        <v>304</v>
      </c>
      <c r="B5" s="246"/>
      <c r="C5" s="246"/>
      <c r="D5" s="246"/>
      <c r="E5" s="246"/>
    </row>
    <row r="6" spans="1:6" s="153" customFormat="1" ht="234" customHeight="1" thickBot="1" x14ac:dyDescent="0.35">
      <c r="A6" s="220" t="s">
        <v>293</v>
      </c>
      <c r="B6" s="243"/>
      <c r="C6" s="243"/>
      <c r="D6" s="219"/>
      <c r="E6" s="219"/>
    </row>
    <row r="7" spans="1:6" s="153" customFormat="1" ht="58.95" customHeight="1" thickBot="1" x14ac:dyDescent="0.35">
      <c r="A7" s="247" t="s">
        <v>305</v>
      </c>
      <c r="B7" s="247"/>
      <c r="C7" s="247"/>
      <c r="D7" s="247"/>
      <c r="E7" s="247"/>
    </row>
    <row r="8" spans="1:6" s="153" customFormat="1" ht="169.2" customHeight="1" thickBot="1" x14ac:dyDescent="0.35">
      <c r="A8" s="222" t="s">
        <v>296</v>
      </c>
      <c r="B8" s="222"/>
      <c r="C8" s="222"/>
      <c r="D8" s="245"/>
      <c r="E8" s="244"/>
    </row>
    <row r="9" spans="1:6" s="153" customFormat="1" ht="18" thickBot="1" x14ac:dyDescent="0.35">
      <c r="A9" s="246" t="s">
        <v>303</v>
      </c>
      <c r="B9" s="247"/>
      <c r="C9" s="247"/>
      <c r="D9" s="247"/>
      <c r="E9" s="246"/>
    </row>
    <row r="10" spans="1:6" s="153" customFormat="1" ht="152.4" customHeight="1" thickBot="1" x14ac:dyDescent="0.35">
      <c r="A10" s="273" t="s">
        <v>294</v>
      </c>
      <c r="B10" s="222"/>
      <c r="C10" s="222"/>
      <c r="D10" s="223"/>
      <c r="E10" s="223"/>
      <c r="F10" s="221"/>
    </row>
    <row r="11" spans="1:6" s="153" customFormat="1" ht="18" thickBot="1" x14ac:dyDescent="0.35">
      <c r="A11" s="248" t="s">
        <v>257</v>
      </c>
      <c r="B11" s="250"/>
      <c r="C11" s="250"/>
      <c r="D11" s="251"/>
      <c r="E11" s="248"/>
    </row>
    <row r="12" spans="1:6" s="153" customFormat="1" ht="56.4" customHeight="1" thickBot="1" x14ac:dyDescent="0.35">
      <c r="A12" s="222" t="s">
        <v>258</v>
      </c>
      <c r="B12" s="222"/>
      <c r="C12" s="222"/>
      <c r="D12" s="224"/>
      <c r="E12" s="224"/>
      <c r="F12" s="221"/>
    </row>
    <row r="13" spans="1:6" s="153" customFormat="1" ht="18" thickBot="1" x14ac:dyDescent="0.35">
      <c r="A13" s="248" t="s">
        <v>128</v>
      </c>
      <c r="B13" s="250"/>
      <c r="C13" s="250"/>
      <c r="D13" s="249"/>
      <c r="E13" s="249"/>
    </row>
    <row r="14" spans="1:6" s="153" customFormat="1" ht="16.2" thickBot="1" x14ac:dyDescent="0.35">
      <c r="A14" s="228"/>
      <c r="B14" s="229" t="s">
        <v>67</v>
      </c>
      <c r="C14" s="229"/>
      <c r="D14" s="230"/>
      <c r="E14" s="231"/>
      <c r="F14" s="221"/>
    </row>
    <row r="15" spans="1:6" s="153" customFormat="1" ht="16.2" thickBot="1" x14ac:dyDescent="0.35">
      <c r="A15" s="228"/>
      <c r="B15" s="229" t="s">
        <v>23</v>
      </c>
      <c r="C15" s="229"/>
      <c r="D15" s="230"/>
      <c r="E15" s="231"/>
      <c r="F15" s="221"/>
    </row>
    <row r="16" spans="1:6" s="153" customFormat="1" ht="16.2" thickBot="1" x14ac:dyDescent="0.35">
      <c r="A16" s="232"/>
      <c r="B16" s="233" t="s">
        <v>72</v>
      </c>
      <c r="C16" s="233"/>
      <c r="D16" s="234"/>
      <c r="E16" s="235"/>
      <c r="F16" s="221"/>
    </row>
    <row r="17" spans="1:6" s="153" customFormat="1" ht="16.2" thickBot="1" x14ac:dyDescent="0.35">
      <c r="A17" s="228"/>
      <c r="B17" s="229" t="s">
        <v>71</v>
      </c>
      <c r="C17" s="229"/>
      <c r="D17" s="230"/>
      <c r="E17" s="231"/>
      <c r="F17" s="221"/>
    </row>
    <row r="18" spans="1:6" s="153" customFormat="1" ht="16.2" thickBot="1" x14ac:dyDescent="0.35">
      <c r="A18" s="228"/>
      <c r="B18" s="229" t="s">
        <v>31</v>
      </c>
      <c r="C18" s="229"/>
      <c r="D18" s="230"/>
      <c r="E18" s="231"/>
      <c r="F18" s="221"/>
    </row>
    <row r="19" spans="1:6" s="153" customFormat="1" ht="16.2" thickBot="1" x14ac:dyDescent="0.35">
      <c r="A19" s="228"/>
      <c r="B19" s="229" t="s">
        <v>36</v>
      </c>
      <c r="C19" s="229"/>
      <c r="D19" s="230"/>
      <c r="E19" s="231"/>
      <c r="F19" s="221"/>
    </row>
    <row r="20" spans="1:6" s="153" customFormat="1" ht="16.2" thickBot="1" x14ac:dyDescent="0.35">
      <c r="A20" s="228"/>
      <c r="B20" s="229" t="s">
        <v>124</v>
      </c>
      <c r="C20" s="229"/>
      <c r="D20" s="230"/>
      <c r="E20" s="231"/>
      <c r="F20" s="221"/>
    </row>
    <row r="21" spans="1:6" s="153" customFormat="1" ht="16.2" thickBot="1" x14ac:dyDescent="0.35">
      <c r="A21" s="228"/>
      <c r="B21" s="229" t="s">
        <v>40</v>
      </c>
      <c r="C21" s="229"/>
      <c r="D21" s="230"/>
      <c r="E21" s="231"/>
      <c r="F21" s="221"/>
    </row>
    <row r="22" spans="1:6" s="153" customFormat="1" ht="16.2" thickBot="1" x14ac:dyDescent="0.35">
      <c r="A22" s="228"/>
      <c r="B22" s="229" t="s">
        <v>125</v>
      </c>
      <c r="C22" s="229"/>
      <c r="D22" s="230"/>
      <c r="E22" s="231"/>
      <c r="F22" s="221"/>
    </row>
    <row r="23" spans="1:6" s="153" customFormat="1" ht="16.2" thickBot="1" x14ac:dyDescent="0.35">
      <c r="A23" s="228"/>
      <c r="B23" s="229" t="s">
        <v>20</v>
      </c>
      <c r="C23" s="229"/>
      <c r="D23" s="230"/>
      <c r="E23" s="231"/>
      <c r="F23" s="221"/>
    </row>
    <row r="24" spans="1:6" s="153" customFormat="1" ht="16.2" thickBot="1" x14ac:dyDescent="0.35">
      <c r="A24" s="228"/>
      <c r="B24" s="229" t="s">
        <v>228</v>
      </c>
      <c r="C24" s="229"/>
      <c r="D24" s="230"/>
      <c r="E24" s="231"/>
      <c r="F24" s="221"/>
    </row>
    <row r="25" spans="1:6" s="153" customFormat="1" ht="16.2" thickBot="1" x14ac:dyDescent="0.35">
      <c r="A25" s="228"/>
      <c r="B25" s="233" t="s">
        <v>48</v>
      </c>
      <c r="C25" s="233"/>
      <c r="D25" s="230"/>
      <c r="E25" s="231"/>
      <c r="F25" s="221"/>
    </row>
    <row r="26" spans="1:6" s="153" customFormat="1" ht="16.2" thickBot="1" x14ac:dyDescent="0.35">
      <c r="A26" s="228"/>
      <c r="B26" s="229" t="s">
        <v>126</v>
      </c>
      <c r="C26" s="229"/>
      <c r="D26" s="230"/>
      <c r="E26" s="231"/>
      <c r="F26" s="221"/>
    </row>
    <row r="27" spans="1:6" s="153" customFormat="1" ht="16.2" thickBot="1" x14ac:dyDescent="0.35">
      <c r="A27" s="228"/>
      <c r="B27" s="229" t="s">
        <v>50</v>
      </c>
      <c r="C27" s="229"/>
      <c r="D27" s="230"/>
      <c r="E27" s="231"/>
      <c r="F27" s="221"/>
    </row>
    <row r="28" spans="1:6" s="153" customFormat="1" ht="16.2" thickBot="1" x14ac:dyDescent="0.35">
      <c r="A28" s="228"/>
      <c r="B28" s="229" t="s">
        <v>127</v>
      </c>
      <c r="C28" s="229"/>
      <c r="D28" s="230"/>
      <c r="E28" s="231"/>
      <c r="F28" s="221"/>
    </row>
    <row r="29" spans="1:6" s="153" customFormat="1" ht="16.2" thickBot="1" x14ac:dyDescent="0.35">
      <c r="A29" s="228"/>
      <c r="B29" s="229" t="s">
        <v>54</v>
      </c>
      <c r="C29" s="229"/>
      <c r="D29" s="230"/>
      <c r="E29" s="231"/>
      <c r="F29" s="221"/>
    </row>
    <row r="30" spans="1:6" s="153" customFormat="1" ht="16.2" thickBot="1" x14ac:dyDescent="0.35">
      <c r="A30" s="228"/>
      <c r="B30" s="229" t="s">
        <v>56</v>
      </c>
      <c r="C30" s="229"/>
      <c r="D30" s="230"/>
      <c r="E30" s="231"/>
      <c r="F30" s="221"/>
    </row>
    <row r="31" spans="1:6" ht="16.2" thickBot="1" x14ac:dyDescent="0.35">
      <c r="A31" s="228"/>
      <c r="B31" s="229" t="s">
        <v>121</v>
      </c>
      <c r="C31" s="229"/>
      <c r="D31" s="230"/>
      <c r="E31" s="231"/>
      <c r="F31" s="225"/>
    </row>
    <row r="32" spans="1:6" ht="16.2" thickBot="1" x14ac:dyDescent="0.35">
      <c r="A32" s="228"/>
      <c r="B32" s="229" t="s">
        <v>59</v>
      </c>
      <c r="C32" s="229"/>
      <c r="D32" s="230"/>
      <c r="E32" s="231"/>
      <c r="F32" s="225"/>
    </row>
    <row r="33" spans="1:6" s="162" customFormat="1" ht="16.2" thickBot="1" x14ac:dyDescent="0.35">
      <c r="A33" s="236"/>
      <c r="B33" s="233" t="s">
        <v>60</v>
      </c>
      <c r="C33" s="233"/>
      <c r="D33" s="237"/>
      <c r="E33" s="238"/>
      <c r="F33" s="226"/>
    </row>
    <row r="34" spans="1:6" s="163" customFormat="1" ht="16.2" thickBot="1" x14ac:dyDescent="0.35">
      <c r="A34" s="239"/>
      <c r="B34" s="240" t="s">
        <v>61</v>
      </c>
      <c r="C34" s="240"/>
      <c r="D34" s="241"/>
      <c r="E34" s="237"/>
      <c r="F34" s="227"/>
    </row>
    <row r="35" spans="1:6" s="163" customFormat="1" ht="16.2" thickBot="1" x14ac:dyDescent="0.35">
      <c r="A35" s="236"/>
      <c r="B35" s="233" t="s">
        <v>62</v>
      </c>
      <c r="C35" s="233"/>
      <c r="D35" s="241"/>
      <c r="E35" s="238"/>
      <c r="F35" s="227"/>
    </row>
    <row r="36" spans="1:6" s="163" customFormat="1" ht="16.2" thickBot="1" x14ac:dyDescent="0.35">
      <c r="A36" s="236"/>
      <c r="B36" s="233" t="s">
        <v>64</v>
      </c>
      <c r="C36" s="233"/>
      <c r="D36" s="241"/>
      <c r="E36" s="238"/>
      <c r="F36" s="227"/>
    </row>
    <row r="37" spans="1:6" s="163" customFormat="1" ht="16.2" thickBot="1" x14ac:dyDescent="0.35">
      <c r="A37" s="228"/>
      <c r="B37" s="233" t="s">
        <v>229</v>
      </c>
      <c r="C37" s="233"/>
      <c r="D37" s="242"/>
      <c r="E37" s="231"/>
      <c r="F37" s="227"/>
    </row>
    <row r="38" spans="1:6" s="163" customFormat="1" ht="16.2" thickBot="1" x14ac:dyDescent="0.35">
      <c r="A38" s="228"/>
      <c r="B38" s="233" t="s">
        <v>65</v>
      </c>
      <c r="C38" s="233"/>
      <c r="D38" s="242"/>
      <c r="E38" s="231"/>
      <c r="F38" s="227"/>
    </row>
    <row r="39" spans="1:6" ht="18" thickBot="1" x14ac:dyDescent="0.35">
      <c r="A39" s="248" t="s">
        <v>1</v>
      </c>
      <c r="B39" s="250"/>
      <c r="C39" s="250"/>
      <c r="D39" s="252"/>
      <c r="E39" s="252"/>
    </row>
    <row r="40" spans="1:6" ht="16.2" thickBot="1" x14ac:dyDescent="0.35">
      <c r="A40" s="155" t="s">
        <v>2</v>
      </c>
      <c r="B40" s="160" t="s">
        <v>3</v>
      </c>
      <c r="C40" s="160"/>
      <c r="D40" s="156"/>
      <c r="E40" s="157"/>
    </row>
    <row r="41" spans="1:6" ht="16.2" thickBot="1" x14ac:dyDescent="0.35">
      <c r="A41" s="155" t="s">
        <v>4</v>
      </c>
      <c r="B41" s="160" t="s">
        <v>5</v>
      </c>
      <c r="C41" s="160"/>
      <c r="D41" s="156"/>
      <c r="E41" s="157"/>
    </row>
    <row r="42" spans="1:6" ht="16.2" thickBot="1" x14ac:dyDescent="0.35">
      <c r="A42" s="155" t="s">
        <v>6</v>
      </c>
      <c r="B42" s="160" t="s">
        <v>7</v>
      </c>
      <c r="C42" s="160"/>
      <c r="D42" s="156"/>
      <c r="E42" s="157"/>
    </row>
    <row r="43" spans="1:6" ht="16.2" thickBot="1" x14ac:dyDescent="0.35">
      <c r="A43" s="155" t="s">
        <v>8</v>
      </c>
      <c r="B43" s="160" t="s">
        <v>9</v>
      </c>
      <c r="C43" s="160"/>
      <c r="D43" s="156"/>
      <c r="E43" s="157"/>
    </row>
    <row r="44" spans="1:6" ht="16.2" thickBot="1" x14ac:dyDescent="0.35">
      <c r="A44" s="155" t="s">
        <v>10</v>
      </c>
      <c r="B44" s="160" t="s">
        <v>11</v>
      </c>
      <c r="C44" s="160"/>
      <c r="D44" s="156"/>
      <c r="E44" s="157"/>
    </row>
    <row r="45" spans="1:6" ht="16.2" thickBot="1" x14ac:dyDescent="0.35">
      <c r="A45" s="155" t="s">
        <v>12</v>
      </c>
      <c r="B45" s="160" t="s">
        <v>13</v>
      </c>
      <c r="C45" s="160"/>
      <c r="D45" s="156"/>
      <c r="E45" s="157"/>
    </row>
    <row r="46" spans="1:6" ht="16.2" thickBot="1" x14ac:dyDescent="0.35">
      <c r="A46" s="155" t="s">
        <v>209</v>
      </c>
      <c r="B46" s="160" t="s">
        <v>210</v>
      </c>
      <c r="C46" s="160"/>
      <c r="D46" s="156"/>
      <c r="E46" s="157"/>
    </row>
    <row r="47" spans="1:6" ht="16.2" thickBot="1" x14ac:dyDescent="0.35">
      <c r="A47" s="155" t="s">
        <v>87</v>
      </c>
      <c r="B47" s="160" t="s">
        <v>88</v>
      </c>
      <c r="C47" s="160"/>
      <c r="D47" s="156"/>
      <c r="E47" s="157"/>
    </row>
    <row r="48" spans="1:6" ht="18" thickBot="1" x14ac:dyDescent="0.35">
      <c r="A48" s="165" t="s">
        <v>18</v>
      </c>
      <c r="B48" s="166" t="s">
        <v>90</v>
      </c>
      <c r="C48" s="166"/>
      <c r="D48" s="150"/>
      <c r="E48" s="150"/>
    </row>
    <row r="49" spans="1:5" ht="18" thickBot="1" x14ac:dyDescent="0.35">
      <c r="A49" s="248" t="s">
        <v>70</v>
      </c>
      <c r="B49" s="250"/>
      <c r="C49" s="250"/>
      <c r="D49" s="253"/>
      <c r="E49" s="253"/>
    </row>
    <row r="50" spans="1:5" ht="31.8" outlineLevel="1" thickBot="1" x14ac:dyDescent="0.35">
      <c r="A50" s="155" t="s">
        <v>17</v>
      </c>
      <c r="B50" s="160" t="s">
        <v>419</v>
      </c>
      <c r="C50" s="160"/>
      <c r="D50" s="156"/>
      <c r="E50" s="157"/>
    </row>
    <row r="51" spans="1:5" ht="31.8" outlineLevel="1" thickBot="1" x14ac:dyDescent="0.35">
      <c r="A51" s="155" t="s">
        <v>19</v>
      </c>
      <c r="B51" s="160" t="s">
        <v>420</v>
      </c>
      <c r="C51" s="160"/>
      <c r="D51" s="156"/>
      <c r="E51" s="157"/>
    </row>
    <row r="52" spans="1:5" ht="31.8" outlineLevel="1" thickBot="1" x14ac:dyDescent="0.35">
      <c r="A52" s="155" t="s">
        <v>20</v>
      </c>
      <c r="B52" s="160" t="s">
        <v>418</v>
      </c>
      <c r="C52" s="160"/>
      <c r="D52" s="156"/>
      <c r="E52" s="157"/>
    </row>
    <row r="53" spans="1:5" ht="16.2" outlineLevel="1" thickBot="1" x14ac:dyDescent="0.35">
      <c r="A53" s="155" t="s">
        <v>71</v>
      </c>
      <c r="B53" s="185" t="s">
        <v>418</v>
      </c>
      <c r="C53" s="160"/>
      <c r="D53" s="156"/>
      <c r="E53" s="157"/>
    </row>
    <row r="54" spans="1:5" ht="47.4" outlineLevel="1" thickBot="1" x14ac:dyDescent="0.35">
      <c r="A54" s="155" t="s">
        <v>100</v>
      </c>
      <c r="B54" s="185" t="s">
        <v>418</v>
      </c>
      <c r="C54" s="160"/>
      <c r="D54" s="156"/>
      <c r="E54" s="157"/>
    </row>
    <row r="55" spans="1:5" ht="16.2" outlineLevel="1" thickBot="1" x14ac:dyDescent="0.35">
      <c r="A55" s="155" t="s">
        <v>72</v>
      </c>
      <c r="B55" s="160" t="s">
        <v>418</v>
      </c>
      <c r="C55" s="160"/>
      <c r="D55" s="156"/>
      <c r="E55" s="157"/>
    </row>
    <row r="56" spans="1:5" ht="47.4" outlineLevel="1" thickBot="1" x14ac:dyDescent="0.35">
      <c r="A56" s="155" t="s">
        <v>81</v>
      </c>
      <c r="B56" s="160" t="s">
        <v>421</v>
      </c>
      <c r="C56" s="160"/>
      <c r="D56" s="156"/>
      <c r="E56" s="157"/>
    </row>
    <row r="57" spans="1:5" s="167" customFormat="1" ht="31.8" outlineLevel="1" thickBot="1" x14ac:dyDescent="0.35">
      <c r="A57" s="155" t="s">
        <v>80</v>
      </c>
      <c r="B57" s="185" t="s">
        <v>418</v>
      </c>
      <c r="C57" s="160"/>
      <c r="D57" s="156"/>
      <c r="E57" s="157"/>
    </row>
    <row r="58" spans="1:5" ht="18" thickBot="1" x14ac:dyDescent="0.35">
      <c r="A58" s="248" t="s">
        <v>67</v>
      </c>
      <c r="B58" s="250"/>
      <c r="C58" s="250"/>
      <c r="D58" s="249"/>
      <c r="E58" s="249"/>
    </row>
    <row r="59" spans="1:5" ht="16.2" outlineLevel="1" thickBot="1" x14ac:dyDescent="0.35">
      <c r="A59" s="155" t="s">
        <v>209</v>
      </c>
      <c r="B59" s="168" t="s">
        <v>207</v>
      </c>
      <c r="C59" s="168"/>
      <c r="D59" s="164"/>
      <c r="E59" s="157"/>
    </row>
    <row r="60" spans="1:5" ht="26.4" customHeight="1" outlineLevel="1" thickBot="1" x14ac:dyDescent="0.35">
      <c r="A60" s="155" t="s">
        <v>18</v>
      </c>
      <c r="B60" s="160" t="s">
        <v>82</v>
      </c>
      <c r="C60" s="160"/>
      <c r="D60" s="164"/>
      <c r="E60" s="169"/>
    </row>
    <row r="61" spans="1:5" ht="16.2" outlineLevel="1" thickBot="1" x14ac:dyDescent="0.35">
      <c r="A61" s="161" t="s">
        <v>8</v>
      </c>
      <c r="B61" s="158" t="s">
        <v>204</v>
      </c>
      <c r="C61" s="158"/>
      <c r="D61" s="164">
        <f>D65-77</f>
        <v>42537</v>
      </c>
      <c r="E61" s="279" t="s">
        <v>422</v>
      </c>
    </row>
    <row r="62" spans="1:5" ht="16.2" outlineLevel="1" thickBot="1" x14ac:dyDescent="0.35">
      <c r="A62" s="155" t="s">
        <v>8</v>
      </c>
      <c r="B62" s="160" t="s">
        <v>211</v>
      </c>
      <c r="C62" s="160"/>
      <c r="D62" s="164">
        <f>D65-59</f>
        <v>42555</v>
      </c>
      <c r="E62" s="169"/>
    </row>
    <row r="63" spans="1:5" ht="16.2" outlineLevel="1" thickBot="1" x14ac:dyDescent="0.35">
      <c r="A63" s="155" t="s">
        <v>8</v>
      </c>
      <c r="B63" s="160" t="s">
        <v>85</v>
      </c>
      <c r="C63" s="160"/>
      <c r="D63" s="164">
        <f>D65-45</f>
        <v>42569</v>
      </c>
      <c r="E63" s="169"/>
    </row>
    <row r="64" spans="1:5" ht="31.8" outlineLevel="1" thickBot="1" x14ac:dyDescent="0.35">
      <c r="A64" s="155" t="s">
        <v>10</v>
      </c>
      <c r="B64" s="160" t="s">
        <v>187</v>
      </c>
      <c r="C64" s="160"/>
      <c r="D64" s="164">
        <f>D65-17</f>
        <v>42597</v>
      </c>
      <c r="E64" s="169"/>
    </row>
    <row r="65" spans="1:5" ht="47.4" outlineLevel="1" thickBot="1" x14ac:dyDescent="0.35">
      <c r="A65" s="155" t="s">
        <v>10</v>
      </c>
      <c r="B65" s="160" t="s">
        <v>292</v>
      </c>
      <c r="C65" s="160"/>
      <c r="D65" s="171">
        <v>42614</v>
      </c>
      <c r="E65" s="169"/>
    </row>
    <row r="66" spans="1:5" ht="31.8" outlineLevel="1" thickBot="1" x14ac:dyDescent="0.35">
      <c r="A66" s="155" t="s">
        <v>8</v>
      </c>
      <c r="B66" s="160" t="s">
        <v>203</v>
      </c>
      <c r="C66" s="160"/>
      <c r="D66" s="164">
        <f>D65+17</f>
        <v>42631</v>
      </c>
      <c r="E66" s="169"/>
    </row>
    <row r="67" spans="1:5" ht="16.2" outlineLevel="1" thickBot="1" x14ac:dyDescent="0.35">
      <c r="A67" s="155" t="s">
        <v>69</v>
      </c>
      <c r="B67" s="160" t="s">
        <v>345</v>
      </c>
      <c r="C67" s="160"/>
      <c r="D67" s="164">
        <f>D65+20</f>
        <v>42634</v>
      </c>
      <c r="E67" s="169"/>
    </row>
    <row r="68" spans="1:5" ht="16.2" outlineLevel="1" thickBot="1" x14ac:dyDescent="0.35">
      <c r="A68" s="155" t="s">
        <v>8</v>
      </c>
      <c r="B68" s="160" t="s">
        <v>122</v>
      </c>
      <c r="C68" s="160"/>
      <c r="D68" s="164">
        <f>D69-35</f>
        <v>42684</v>
      </c>
      <c r="E68" s="169"/>
    </row>
    <row r="69" spans="1:5" ht="16.2" outlineLevel="1" thickBot="1" x14ac:dyDescent="0.35">
      <c r="A69" s="155"/>
      <c r="B69" s="172" t="s">
        <v>291</v>
      </c>
      <c r="C69" s="172"/>
      <c r="D69" s="171">
        <v>42719</v>
      </c>
      <c r="E69" s="169"/>
    </row>
    <row r="70" spans="1:5" ht="16.2" outlineLevel="1" thickBot="1" x14ac:dyDescent="0.35">
      <c r="A70" s="155" t="s">
        <v>10</v>
      </c>
      <c r="B70" s="160" t="s">
        <v>21</v>
      </c>
      <c r="C70" s="160"/>
      <c r="D70" s="164"/>
      <c r="E70" s="169"/>
    </row>
    <row r="71" spans="1:5" ht="31.8" outlineLevel="1" thickBot="1" x14ac:dyDescent="0.35">
      <c r="A71" s="155" t="s">
        <v>22</v>
      </c>
      <c r="B71" s="160" t="s">
        <v>101</v>
      </c>
      <c r="C71" s="160"/>
      <c r="D71" s="164"/>
      <c r="E71" s="169"/>
    </row>
    <row r="72" spans="1:5" ht="16.2" outlineLevel="1" thickBot="1" x14ac:dyDescent="0.35">
      <c r="A72" s="155" t="s">
        <v>8</v>
      </c>
      <c r="B72" s="160" t="s">
        <v>205</v>
      </c>
      <c r="C72" s="160"/>
      <c r="D72" s="164"/>
      <c r="E72" s="169"/>
    </row>
    <row r="73" spans="1:5" ht="18" thickBot="1" x14ac:dyDescent="0.35">
      <c r="A73" s="248" t="s">
        <v>300</v>
      </c>
      <c r="B73" s="250"/>
      <c r="C73" s="250"/>
      <c r="D73" s="254"/>
      <c r="E73" s="254"/>
    </row>
    <row r="74" spans="1:5" ht="16.2" outlineLevel="1" thickBot="1" x14ac:dyDescent="0.35">
      <c r="A74" s="155" t="s">
        <v>209</v>
      </c>
      <c r="B74" s="160" t="s">
        <v>24</v>
      </c>
      <c r="C74" s="160"/>
      <c r="D74" s="164"/>
      <c r="E74" s="169"/>
    </row>
    <row r="75" spans="1:5" ht="16.2" outlineLevel="1" thickBot="1" x14ac:dyDescent="0.35">
      <c r="A75" s="155" t="s">
        <v>2</v>
      </c>
      <c r="B75" s="160" t="s">
        <v>260</v>
      </c>
      <c r="C75" s="160"/>
      <c r="D75" s="164"/>
      <c r="E75" s="169"/>
    </row>
    <row r="76" spans="1:5" ht="80.400000000000006" customHeight="1" outlineLevel="1" thickBot="1" x14ac:dyDescent="0.35">
      <c r="A76" s="155" t="s">
        <v>209</v>
      </c>
      <c r="B76" s="160" t="s">
        <v>338</v>
      </c>
      <c r="C76" s="160" t="s">
        <v>333</v>
      </c>
      <c r="D76" s="164"/>
      <c r="E76" s="174"/>
    </row>
    <row r="77" spans="1:5" ht="55.95" customHeight="1" outlineLevel="1" thickBot="1" x14ac:dyDescent="0.35">
      <c r="A77" s="155" t="s">
        <v>2</v>
      </c>
      <c r="B77" s="272" t="s">
        <v>297</v>
      </c>
      <c r="C77" s="160" t="s">
        <v>310</v>
      </c>
      <c r="D77" s="164"/>
      <c r="E77" s="169"/>
    </row>
    <row r="78" spans="1:5" ht="16.95" customHeight="1" outlineLevel="1" thickBot="1" x14ac:dyDescent="0.35">
      <c r="A78" s="155" t="s">
        <v>2</v>
      </c>
      <c r="B78" s="160" t="s">
        <v>25</v>
      </c>
      <c r="C78" s="160"/>
      <c r="D78" s="164"/>
      <c r="E78" s="169"/>
    </row>
    <row r="79" spans="1:5" ht="58.2" customHeight="1" outlineLevel="1" thickBot="1" x14ac:dyDescent="0.35">
      <c r="A79" s="155" t="s">
        <v>2</v>
      </c>
      <c r="B79" s="160" t="s">
        <v>348</v>
      </c>
      <c r="C79" s="160"/>
      <c r="D79" s="164"/>
      <c r="E79" s="169"/>
    </row>
    <row r="80" spans="1:5" ht="31.8" outlineLevel="1" thickBot="1" x14ac:dyDescent="0.35">
      <c r="A80" s="155" t="s">
        <v>349</v>
      </c>
      <c r="B80" s="160" t="s">
        <v>261</v>
      </c>
      <c r="C80" s="160"/>
      <c r="D80" s="164"/>
      <c r="E80" s="169"/>
    </row>
    <row r="81" spans="1:5" ht="31.8" outlineLevel="1" thickBot="1" x14ac:dyDescent="0.35">
      <c r="A81" s="155" t="s">
        <v>8</v>
      </c>
      <c r="B81" s="160" t="s">
        <v>262</v>
      </c>
      <c r="C81" s="160"/>
      <c r="D81" s="164"/>
      <c r="E81" s="169"/>
    </row>
    <row r="82" spans="1:5" ht="16.2" outlineLevel="1" thickBot="1" x14ac:dyDescent="0.35">
      <c r="A82" s="155" t="s">
        <v>209</v>
      </c>
      <c r="B82" s="160" t="s">
        <v>89</v>
      </c>
      <c r="C82" s="160"/>
      <c r="D82" s="164"/>
      <c r="E82" s="169"/>
    </row>
    <row r="83" spans="1:5" ht="16.2" outlineLevel="1" thickBot="1" x14ac:dyDescent="0.35">
      <c r="A83" s="155" t="s">
        <v>209</v>
      </c>
      <c r="B83" s="160" t="s">
        <v>350</v>
      </c>
      <c r="C83" s="160"/>
      <c r="D83" s="164"/>
      <c r="E83" s="169"/>
    </row>
    <row r="84" spans="1:5" ht="16.2" outlineLevel="1" thickBot="1" x14ac:dyDescent="0.35">
      <c r="A84" s="155" t="s">
        <v>206</v>
      </c>
      <c r="B84" s="160" t="s">
        <v>26</v>
      </c>
      <c r="C84" s="160"/>
      <c r="D84" s="164"/>
      <c r="E84" s="169"/>
    </row>
    <row r="85" spans="1:5" ht="31.8" outlineLevel="1" thickBot="1" x14ac:dyDescent="0.35">
      <c r="A85" s="155" t="s">
        <v>2</v>
      </c>
      <c r="B85" s="160" t="s">
        <v>259</v>
      </c>
      <c r="C85" s="160"/>
      <c r="D85" s="164"/>
      <c r="E85" s="169"/>
    </row>
    <row r="86" spans="1:5" ht="31.8" outlineLevel="1" thickBot="1" x14ac:dyDescent="0.35">
      <c r="A86" s="155" t="s">
        <v>27</v>
      </c>
      <c r="B86" s="160" t="s">
        <v>28</v>
      </c>
      <c r="C86" s="160"/>
      <c r="D86" s="164"/>
      <c r="E86" s="169">
        <v>2</v>
      </c>
    </row>
    <row r="87" spans="1:5" ht="16.2" outlineLevel="1" thickBot="1" x14ac:dyDescent="0.35">
      <c r="A87" s="155" t="s">
        <v>29</v>
      </c>
      <c r="B87" s="160" t="s">
        <v>30</v>
      </c>
      <c r="C87" s="160"/>
      <c r="D87" s="164"/>
      <c r="E87" s="169"/>
    </row>
    <row r="88" spans="1:5" s="201" customFormat="1" ht="340.95" customHeight="1" outlineLevel="1" thickBot="1" x14ac:dyDescent="0.35">
      <c r="A88" s="197" t="s">
        <v>2</v>
      </c>
      <c r="B88" s="198" t="s">
        <v>336</v>
      </c>
      <c r="C88" s="198" t="s">
        <v>389</v>
      </c>
      <c r="D88" s="199"/>
      <c r="E88" s="200"/>
    </row>
    <row r="89" spans="1:5" ht="30.6" customHeight="1" thickBot="1" x14ac:dyDescent="0.35">
      <c r="A89" s="248" t="s">
        <v>299</v>
      </c>
      <c r="B89" s="250"/>
      <c r="C89" s="250"/>
      <c r="D89" s="255"/>
      <c r="E89" s="255"/>
    </row>
    <row r="90" spans="1:5" s="201" customFormat="1" ht="42.6" customHeight="1" outlineLevel="1" thickBot="1" x14ac:dyDescent="0.35">
      <c r="A90" s="197"/>
      <c r="B90" s="198"/>
      <c r="C90" s="198"/>
      <c r="D90" s="199"/>
      <c r="E90" s="200"/>
    </row>
    <row r="91" spans="1:5" ht="16.2" outlineLevel="1" thickBot="1" x14ac:dyDescent="0.35">
      <c r="A91" s="161" t="s">
        <v>171</v>
      </c>
      <c r="B91" s="158" t="s">
        <v>172</v>
      </c>
      <c r="C91" s="158"/>
      <c r="D91" s="177">
        <f>D65-195</f>
        <v>42419</v>
      </c>
      <c r="E91" s="170" t="s">
        <v>422</v>
      </c>
    </row>
    <row r="92" spans="1:5" s="201" customFormat="1" ht="16.2" outlineLevel="1" thickBot="1" x14ac:dyDescent="0.35">
      <c r="A92" s="204" t="s">
        <v>171</v>
      </c>
      <c r="B92" s="205" t="s">
        <v>173</v>
      </c>
      <c r="C92" s="205"/>
      <c r="D92" s="206">
        <f>D65-60</f>
        <v>42554</v>
      </c>
      <c r="E92" s="207" t="s">
        <v>422</v>
      </c>
    </row>
    <row r="93" spans="1:5" s="167" customFormat="1" ht="16.2" outlineLevel="1" thickBot="1" x14ac:dyDescent="0.35">
      <c r="A93" s="155" t="s">
        <v>171</v>
      </c>
      <c r="B93" s="158" t="s">
        <v>174</v>
      </c>
      <c r="C93" s="158"/>
      <c r="D93" s="177">
        <f>D69+10</f>
        <v>42729</v>
      </c>
      <c r="E93" s="170" t="s">
        <v>422</v>
      </c>
    </row>
    <row r="94" spans="1:5" s="167" customFormat="1" ht="18" outlineLevel="1" thickBot="1" x14ac:dyDescent="0.35">
      <c r="A94" s="248" t="s">
        <v>71</v>
      </c>
      <c r="B94" s="250"/>
      <c r="C94" s="250"/>
      <c r="D94" s="255"/>
      <c r="E94" s="255"/>
    </row>
    <row r="95" spans="1:5" s="167" customFormat="1" ht="47.4" outlineLevel="1" thickBot="1" x14ac:dyDescent="0.35">
      <c r="A95" s="161" t="s">
        <v>8</v>
      </c>
      <c r="B95" s="160" t="s">
        <v>337</v>
      </c>
      <c r="C95" s="160" t="s">
        <v>310</v>
      </c>
      <c r="D95" s="177">
        <f>D65-105</f>
        <v>42509</v>
      </c>
      <c r="E95" s="170" t="s">
        <v>422</v>
      </c>
    </row>
    <row r="96" spans="1:5" s="167" customFormat="1" ht="16.2" outlineLevel="1" thickBot="1" x14ac:dyDescent="0.35">
      <c r="A96" s="161" t="s">
        <v>8</v>
      </c>
      <c r="B96" s="158" t="s">
        <v>212</v>
      </c>
      <c r="C96" s="158"/>
      <c r="D96" s="177">
        <f>D65-60</f>
        <v>42554</v>
      </c>
      <c r="E96" s="191" t="s">
        <v>422</v>
      </c>
    </row>
    <row r="97" spans="1:5" s="167" customFormat="1" ht="16.2" outlineLevel="1" thickBot="1" x14ac:dyDescent="0.35">
      <c r="A97" s="161" t="s">
        <v>273</v>
      </c>
      <c r="B97" s="158" t="s">
        <v>169</v>
      </c>
      <c r="C97" s="158"/>
      <c r="D97" s="177">
        <f>D65-52</f>
        <v>42562</v>
      </c>
      <c r="E97" s="170" t="s">
        <v>422</v>
      </c>
    </row>
    <row r="98" spans="1:5" s="167" customFormat="1" ht="16.2" outlineLevel="1" thickBot="1" x14ac:dyDescent="0.35">
      <c r="A98" s="161" t="s">
        <v>10</v>
      </c>
      <c r="B98" s="158" t="s">
        <v>190</v>
      </c>
      <c r="C98" s="158"/>
      <c r="D98" s="177">
        <f>D65-45</f>
        <v>42569</v>
      </c>
      <c r="E98" s="191" t="s">
        <v>422</v>
      </c>
    </row>
    <row r="99" spans="1:5" ht="31.8" outlineLevel="1" thickBot="1" x14ac:dyDescent="0.35">
      <c r="A99" s="161" t="s">
        <v>10</v>
      </c>
      <c r="B99" s="158" t="s">
        <v>170</v>
      </c>
      <c r="C99" s="158"/>
      <c r="D99" s="177">
        <f>D69+5</f>
        <v>42724</v>
      </c>
      <c r="E99" s="170" t="s">
        <v>422</v>
      </c>
    </row>
    <row r="100" spans="1:5" ht="18" thickBot="1" x14ac:dyDescent="0.35">
      <c r="A100" s="175"/>
      <c r="B100" s="159" t="s">
        <v>31</v>
      </c>
      <c r="C100" s="159"/>
      <c r="D100" s="176"/>
      <c r="E100" s="176"/>
    </row>
    <row r="101" spans="1:5" ht="160.94999999999999" customHeight="1" outlineLevel="1" thickBot="1" x14ac:dyDescent="0.35">
      <c r="A101" s="178" t="s">
        <v>2</v>
      </c>
      <c r="B101" s="160" t="s">
        <v>335</v>
      </c>
      <c r="C101" s="179" t="s">
        <v>334</v>
      </c>
      <c r="D101" s="164"/>
      <c r="E101" s="169"/>
    </row>
    <row r="102" spans="1:5" s="201" customFormat="1" ht="16.2" outlineLevel="1" thickBot="1" x14ac:dyDescent="0.35">
      <c r="A102" s="197" t="s">
        <v>351</v>
      </c>
      <c r="B102" s="198" t="s">
        <v>32</v>
      </c>
      <c r="C102" s="198"/>
      <c r="D102" s="199"/>
      <c r="E102" s="200"/>
    </row>
    <row r="103" spans="1:5" ht="69" customHeight="1" outlineLevel="1" thickBot="1" x14ac:dyDescent="0.35">
      <c r="A103" s="178" t="s">
        <v>209</v>
      </c>
      <c r="B103" s="158" t="s">
        <v>342</v>
      </c>
      <c r="C103" s="179" t="s">
        <v>311</v>
      </c>
      <c r="D103" s="164"/>
      <c r="E103" s="169"/>
    </row>
    <row r="104" spans="1:5" s="201" customFormat="1" ht="16.2" outlineLevel="1" thickBot="1" x14ac:dyDescent="0.35">
      <c r="A104" s="197" t="s">
        <v>256</v>
      </c>
      <c r="B104" s="198" t="s">
        <v>33</v>
      </c>
      <c r="C104" s="198"/>
      <c r="D104" s="199"/>
      <c r="E104" s="200"/>
    </row>
    <row r="105" spans="1:5" ht="16.2" outlineLevel="1" thickBot="1" x14ac:dyDescent="0.35">
      <c r="A105" s="155" t="s">
        <v>8</v>
      </c>
      <c r="B105" s="160" t="s">
        <v>34</v>
      </c>
      <c r="C105" s="160"/>
      <c r="D105" s="164"/>
      <c r="E105" s="169"/>
    </row>
    <row r="106" spans="1:5" s="201" customFormat="1" ht="78.599999999999994" outlineLevel="1" thickBot="1" x14ac:dyDescent="0.35">
      <c r="A106" s="208" t="s">
        <v>248</v>
      </c>
      <c r="B106" s="209" t="s">
        <v>352</v>
      </c>
      <c r="C106" s="209"/>
      <c r="D106" s="210"/>
      <c r="E106" s="211"/>
    </row>
    <row r="107" spans="1:5" ht="16.2" outlineLevel="1" thickBot="1" x14ac:dyDescent="0.35">
      <c r="A107" s="155" t="s">
        <v>209</v>
      </c>
      <c r="B107" s="160" t="s">
        <v>35</v>
      </c>
      <c r="C107" s="160"/>
      <c r="D107" s="164"/>
      <c r="E107" s="169"/>
    </row>
    <row r="108" spans="1:5" ht="18" thickBot="1" x14ac:dyDescent="0.35">
      <c r="A108" s="248" t="s">
        <v>36</v>
      </c>
      <c r="B108" s="257"/>
      <c r="C108" s="257"/>
      <c r="D108" s="256"/>
      <c r="E108" s="256"/>
    </row>
    <row r="109" spans="1:5" ht="148.94999999999999" customHeight="1" outlineLevel="1" thickBot="1" x14ac:dyDescent="0.35">
      <c r="A109" s="178" t="s">
        <v>91</v>
      </c>
      <c r="B109" s="158" t="s">
        <v>312</v>
      </c>
      <c r="C109" s="179" t="s">
        <v>216</v>
      </c>
      <c r="D109" s="164">
        <f>D65-137</f>
        <v>42477</v>
      </c>
      <c r="E109" s="169"/>
    </row>
    <row r="110" spans="1:5" s="201" customFormat="1" ht="16.2" outlineLevel="1" thickBot="1" x14ac:dyDescent="0.35">
      <c r="A110" s="197" t="s">
        <v>10</v>
      </c>
      <c r="B110" s="198" t="s">
        <v>37</v>
      </c>
      <c r="C110" s="198"/>
      <c r="D110" s="199"/>
      <c r="E110" s="200"/>
    </row>
    <row r="111" spans="1:5" ht="88.2" customHeight="1" outlineLevel="1" thickBot="1" x14ac:dyDescent="0.35">
      <c r="A111" s="155" t="s">
        <v>284</v>
      </c>
      <c r="B111" s="158" t="s">
        <v>344</v>
      </c>
      <c r="C111" s="160" t="s">
        <v>249</v>
      </c>
      <c r="D111" s="164"/>
      <c r="E111" s="169"/>
    </row>
    <row r="112" spans="1:5" ht="37.5" customHeight="1" thickBot="1" x14ac:dyDescent="0.35">
      <c r="A112" s="175"/>
      <c r="B112" s="180" t="s">
        <v>306</v>
      </c>
      <c r="C112" s="180"/>
      <c r="D112" s="181">
        <f>D65-73</f>
        <v>42541</v>
      </c>
      <c r="E112" s="173"/>
    </row>
    <row r="113" spans="1:5" ht="55.2" customHeight="1" outlineLevel="1" thickBot="1" x14ac:dyDescent="0.35">
      <c r="A113" s="161"/>
      <c r="B113" s="158"/>
      <c r="C113" s="158"/>
      <c r="D113" s="177"/>
      <c r="E113" s="170"/>
    </row>
    <row r="114" spans="1:5" s="201" customFormat="1" ht="16.2" outlineLevel="1" thickBot="1" x14ac:dyDescent="0.35">
      <c r="A114" s="212" t="s">
        <v>94</v>
      </c>
      <c r="B114" s="198" t="s">
        <v>95</v>
      </c>
      <c r="C114" s="198"/>
      <c r="D114" s="213"/>
      <c r="E114" s="213"/>
    </row>
    <row r="115" spans="1:5" ht="16.2" outlineLevel="1" thickBot="1" x14ac:dyDescent="0.35">
      <c r="A115" s="155" t="s">
        <v>8</v>
      </c>
      <c r="B115" s="160" t="s">
        <v>38</v>
      </c>
      <c r="C115" s="160"/>
      <c r="D115" s="164"/>
      <c r="E115" s="169"/>
    </row>
    <row r="116" spans="1:5" s="201" customFormat="1" ht="16.2" outlineLevel="1" thickBot="1" x14ac:dyDescent="0.35">
      <c r="A116" s="197"/>
      <c r="B116" s="198" t="s">
        <v>92</v>
      </c>
      <c r="C116" s="198"/>
      <c r="D116" s="199"/>
      <c r="E116" s="200"/>
    </row>
    <row r="117" spans="1:5" ht="16.2" outlineLevel="1" thickBot="1" x14ac:dyDescent="0.35">
      <c r="A117" s="155"/>
      <c r="B117" s="160" t="s">
        <v>93</v>
      </c>
      <c r="C117" s="160"/>
      <c r="D117" s="164"/>
      <c r="E117" s="169"/>
    </row>
    <row r="118" spans="1:5" s="201" customFormat="1" ht="16.2" outlineLevel="1" thickBot="1" x14ac:dyDescent="0.35">
      <c r="A118" s="197" t="s">
        <v>8</v>
      </c>
      <c r="B118" s="198" t="s">
        <v>39</v>
      </c>
      <c r="C118" s="198"/>
      <c r="D118" s="199"/>
      <c r="E118" s="200"/>
    </row>
    <row r="119" spans="1:5" ht="18" thickBot="1" x14ac:dyDescent="0.35">
      <c r="A119" s="248" t="s">
        <v>301</v>
      </c>
      <c r="B119" s="250"/>
      <c r="C119" s="250"/>
      <c r="D119" s="258"/>
      <c r="E119" s="258"/>
    </row>
    <row r="120" spans="1:5" s="201" customFormat="1" ht="31.8" outlineLevel="1" thickBot="1" x14ac:dyDescent="0.35">
      <c r="A120" s="197" t="s">
        <v>250</v>
      </c>
      <c r="B120" s="198" t="s">
        <v>263</v>
      </c>
      <c r="C120" s="198"/>
      <c r="D120" s="213"/>
      <c r="E120" s="213"/>
    </row>
    <row r="121" spans="1:5" ht="16.2" outlineLevel="1" thickBot="1" x14ac:dyDescent="0.35">
      <c r="A121" s="155" t="s">
        <v>8</v>
      </c>
      <c r="B121" s="160" t="s">
        <v>41</v>
      </c>
      <c r="C121" s="160"/>
      <c r="D121" s="164"/>
      <c r="E121" s="169"/>
    </row>
    <row r="122" spans="1:5" s="201" customFormat="1" ht="31.8" outlineLevel="1" thickBot="1" x14ac:dyDescent="0.35">
      <c r="A122" s="197" t="s">
        <v>8</v>
      </c>
      <c r="B122" s="198" t="s">
        <v>208</v>
      </c>
      <c r="C122" s="198"/>
      <c r="D122" s="199"/>
      <c r="E122" s="200"/>
    </row>
    <row r="123" spans="1:5" ht="18" thickBot="1" x14ac:dyDescent="0.35">
      <c r="A123" s="175"/>
      <c r="B123" s="180" t="s">
        <v>130</v>
      </c>
      <c r="C123" s="180"/>
      <c r="D123" s="181">
        <f>D65-134</f>
        <v>42480</v>
      </c>
      <c r="E123" s="173"/>
    </row>
    <row r="124" spans="1:5" s="201" customFormat="1" ht="118.95" customHeight="1" outlineLevel="1" thickBot="1" x14ac:dyDescent="0.35">
      <c r="A124" s="197" t="s">
        <v>8</v>
      </c>
      <c r="B124" s="158" t="s">
        <v>314</v>
      </c>
      <c r="C124" s="198" t="s">
        <v>251</v>
      </c>
      <c r="D124" s="199"/>
      <c r="E124" s="200"/>
    </row>
    <row r="125" spans="1:5" ht="114" customHeight="1" outlineLevel="1" thickBot="1" x14ac:dyDescent="0.35">
      <c r="A125" s="155" t="s">
        <v>10</v>
      </c>
      <c r="B125" s="158" t="s">
        <v>313</v>
      </c>
      <c r="C125" s="160" t="s">
        <v>217</v>
      </c>
      <c r="D125" s="164"/>
      <c r="E125" s="169"/>
    </row>
    <row r="126" spans="1:5" s="201" customFormat="1" ht="31.8" outlineLevel="1" thickBot="1" x14ac:dyDescent="0.35">
      <c r="A126" s="197" t="s">
        <v>10</v>
      </c>
      <c r="B126" s="198" t="s">
        <v>43</v>
      </c>
      <c r="C126" s="198"/>
      <c r="D126" s="199"/>
      <c r="E126" s="200"/>
    </row>
    <row r="127" spans="1:5" ht="168.6" customHeight="1" outlineLevel="1" thickBot="1" x14ac:dyDescent="0.35">
      <c r="A127" s="155" t="s">
        <v>8</v>
      </c>
      <c r="B127" s="158" t="s">
        <v>315</v>
      </c>
      <c r="C127" s="160" t="s">
        <v>264</v>
      </c>
      <c r="D127" s="164"/>
      <c r="E127" s="169"/>
    </row>
    <row r="128" spans="1:5" ht="31.2" customHeight="1" thickBot="1" x14ac:dyDescent="0.35">
      <c r="A128" s="248" t="s">
        <v>20</v>
      </c>
      <c r="B128" s="250"/>
      <c r="C128" s="250"/>
      <c r="D128" s="256"/>
      <c r="E128" s="256"/>
    </row>
    <row r="129" spans="1:5" ht="50.4" customHeight="1" outlineLevel="1" thickBot="1" x14ac:dyDescent="0.35">
      <c r="A129" s="161"/>
      <c r="B129" s="158"/>
      <c r="C129" s="158"/>
      <c r="D129" s="177"/>
      <c r="E129" s="278" t="s">
        <v>422</v>
      </c>
    </row>
    <row r="130" spans="1:5" s="201" customFormat="1" ht="16.2" outlineLevel="1" thickBot="1" x14ac:dyDescent="0.35">
      <c r="A130" s="197" t="s">
        <v>91</v>
      </c>
      <c r="B130" s="198" t="s">
        <v>107</v>
      </c>
      <c r="C130" s="198"/>
      <c r="D130" s="199">
        <f>D65-197</f>
        <v>42417</v>
      </c>
      <c r="E130" s="200" t="s">
        <v>422</v>
      </c>
    </row>
    <row r="131" spans="1:5" ht="47.4" outlineLevel="1" thickBot="1" x14ac:dyDescent="0.35">
      <c r="A131" s="155" t="s">
        <v>10</v>
      </c>
      <c r="B131" s="160" t="s">
        <v>339</v>
      </c>
      <c r="C131" s="160" t="s">
        <v>310</v>
      </c>
      <c r="D131" s="164"/>
      <c r="E131" s="277" t="s">
        <v>422</v>
      </c>
    </row>
    <row r="132" spans="1:5" s="201" customFormat="1" ht="141.6" customHeight="1" outlineLevel="1" thickBot="1" x14ac:dyDescent="0.35">
      <c r="A132" s="197" t="s">
        <v>69</v>
      </c>
      <c r="B132" s="158" t="s">
        <v>317</v>
      </c>
      <c r="C132" s="198" t="s">
        <v>316</v>
      </c>
      <c r="D132" s="199"/>
      <c r="E132" s="200" t="s">
        <v>422</v>
      </c>
    </row>
    <row r="133" spans="1:5" ht="159.6" customHeight="1" outlineLevel="1" thickBot="1" x14ac:dyDescent="0.35">
      <c r="A133" s="155" t="s">
        <v>8</v>
      </c>
      <c r="B133" s="158" t="s">
        <v>318</v>
      </c>
      <c r="C133" s="160" t="s">
        <v>343</v>
      </c>
      <c r="D133" s="164"/>
      <c r="E133" s="169" t="s">
        <v>422</v>
      </c>
    </row>
    <row r="134" spans="1:5" s="201" customFormat="1" ht="59.4" customHeight="1" outlineLevel="1" thickBot="1" x14ac:dyDescent="0.35">
      <c r="A134" s="197" t="s">
        <v>69</v>
      </c>
      <c r="B134" s="198" t="s">
        <v>265</v>
      </c>
      <c r="C134" s="198"/>
      <c r="D134" s="199"/>
      <c r="E134" s="200" t="s">
        <v>422</v>
      </c>
    </row>
    <row r="135" spans="1:5" ht="31.8" outlineLevel="1" thickBot="1" x14ac:dyDescent="0.35">
      <c r="A135" s="155" t="s">
        <v>69</v>
      </c>
      <c r="B135" s="160" t="s">
        <v>252</v>
      </c>
      <c r="C135" s="160"/>
      <c r="D135" s="164"/>
      <c r="E135" s="169" t="s">
        <v>422</v>
      </c>
    </row>
    <row r="136" spans="1:5" s="201" customFormat="1" ht="171.6" customHeight="1" outlineLevel="1" thickBot="1" x14ac:dyDescent="0.35">
      <c r="A136" s="197" t="s">
        <v>8</v>
      </c>
      <c r="B136" s="158" t="s">
        <v>319</v>
      </c>
      <c r="C136" s="198" t="s">
        <v>266</v>
      </c>
      <c r="D136" s="199"/>
      <c r="E136" s="200" t="s">
        <v>422</v>
      </c>
    </row>
    <row r="137" spans="1:5" ht="31.8" outlineLevel="1" thickBot="1" x14ac:dyDescent="0.35">
      <c r="A137" s="155" t="s">
        <v>209</v>
      </c>
      <c r="B137" s="160" t="s">
        <v>123</v>
      </c>
      <c r="C137" s="160"/>
      <c r="D137" s="164">
        <f>D65-167</f>
        <v>42447</v>
      </c>
      <c r="E137" s="169" t="s">
        <v>422</v>
      </c>
    </row>
    <row r="138" spans="1:5" s="201" customFormat="1" ht="58.2" customHeight="1" outlineLevel="1" thickBot="1" x14ac:dyDescent="0.35">
      <c r="A138" s="197" t="s">
        <v>8</v>
      </c>
      <c r="B138" s="198" t="s">
        <v>218</v>
      </c>
      <c r="C138" s="198"/>
      <c r="D138" s="199"/>
      <c r="E138" s="200" t="s">
        <v>422</v>
      </c>
    </row>
    <row r="139" spans="1:5" ht="190.2" customHeight="1" outlineLevel="1" thickBot="1" x14ac:dyDescent="0.35">
      <c r="A139" s="155" t="s">
        <v>10</v>
      </c>
      <c r="B139" s="158" t="s">
        <v>320</v>
      </c>
      <c r="C139" s="160" t="s">
        <v>267</v>
      </c>
      <c r="D139" s="164">
        <f>D65-107</f>
        <v>42507</v>
      </c>
      <c r="E139" s="277" t="s">
        <v>423</v>
      </c>
    </row>
    <row r="140" spans="1:5" s="201" customFormat="1" ht="135" customHeight="1" outlineLevel="1" thickBot="1" x14ac:dyDescent="0.35">
      <c r="A140" s="197" t="s">
        <v>8</v>
      </c>
      <c r="B140" s="198"/>
      <c r="C140" s="198" t="s">
        <v>268</v>
      </c>
      <c r="D140" s="199"/>
      <c r="E140" s="200" t="s">
        <v>422</v>
      </c>
    </row>
    <row r="141" spans="1:5" ht="47.4" outlineLevel="1" thickBot="1" x14ac:dyDescent="0.35">
      <c r="A141" s="155" t="s">
        <v>10</v>
      </c>
      <c r="B141" s="160" t="s">
        <v>269</v>
      </c>
      <c r="C141" s="160"/>
      <c r="D141" s="164"/>
      <c r="E141" s="169" t="s">
        <v>422</v>
      </c>
    </row>
    <row r="142" spans="1:5" s="201" customFormat="1" ht="16.2" outlineLevel="1" thickBot="1" x14ac:dyDescent="0.35">
      <c r="A142" s="197" t="s">
        <v>8</v>
      </c>
      <c r="B142" s="198" t="s">
        <v>44</v>
      </c>
      <c r="C142" s="198"/>
      <c r="D142" s="199"/>
      <c r="E142" s="200" t="s">
        <v>422</v>
      </c>
    </row>
    <row r="143" spans="1:5" ht="31.8" outlineLevel="1" thickBot="1" x14ac:dyDescent="0.35">
      <c r="A143" s="155" t="s">
        <v>8</v>
      </c>
      <c r="B143" s="160" t="s">
        <v>253</v>
      </c>
      <c r="C143" s="160"/>
      <c r="D143" s="164">
        <f>D65-137</f>
        <v>42477</v>
      </c>
      <c r="E143" s="169" t="s">
        <v>422</v>
      </c>
    </row>
    <row r="144" spans="1:5" s="201" customFormat="1" ht="110.4" customHeight="1" outlineLevel="1" thickBot="1" x14ac:dyDescent="0.35">
      <c r="A144" s="197" t="s">
        <v>10</v>
      </c>
      <c r="B144" s="158" t="s">
        <v>321</v>
      </c>
      <c r="C144" s="198" t="s">
        <v>295</v>
      </c>
      <c r="D144" s="199">
        <f>D65-91</f>
        <v>42523</v>
      </c>
      <c r="E144" s="200" t="s">
        <v>422</v>
      </c>
    </row>
    <row r="145" spans="1:5" ht="31.8" outlineLevel="1" thickBot="1" x14ac:dyDescent="0.35">
      <c r="A145" s="155" t="s">
        <v>8</v>
      </c>
      <c r="B145" s="160" t="s">
        <v>270</v>
      </c>
      <c r="C145" s="160"/>
      <c r="D145" s="164"/>
      <c r="E145" s="169" t="s">
        <v>422</v>
      </c>
    </row>
    <row r="146" spans="1:5" s="201" customFormat="1" ht="47.4" outlineLevel="1" thickBot="1" x14ac:dyDescent="0.35">
      <c r="A146" s="204" t="s">
        <v>8</v>
      </c>
      <c r="B146" s="214" t="s">
        <v>271</v>
      </c>
      <c r="C146" s="214"/>
      <c r="D146" s="215">
        <f>D65-98</f>
        <v>42516</v>
      </c>
      <c r="E146" s="200" t="s">
        <v>422</v>
      </c>
    </row>
    <row r="147" spans="1:5" ht="16.2" outlineLevel="1" thickBot="1" x14ac:dyDescent="0.35">
      <c r="A147" s="155" t="s">
        <v>10</v>
      </c>
      <c r="B147" s="160" t="s">
        <v>45</v>
      </c>
      <c r="C147" s="160"/>
      <c r="D147" s="164"/>
      <c r="E147" s="169" t="s">
        <v>422</v>
      </c>
    </row>
    <row r="148" spans="1:5" s="201" customFormat="1" ht="47.4" outlineLevel="1" thickBot="1" x14ac:dyDescent="0.35">
      <c r="A148" s="197" t="s">
        <v>8</v>
      </c>
      <c r="B148" s="198" t="s">
        <v>346</v>
      </c>
      <c r="C148" s="198"/>
      <c r="D148" s="199">
        <f>D65-77</f>
        <v>42537</v>
      </c>
      <c r="E148" s="200" t="s">
        <v>422</v>
      </c>
    </row>
    <row r="149" spans="1:5" s="201" customFormat="1" ht="16.2" outlineLevel="1" thickBot="1" x14ac:dyDescent="0.35">
      <c r="A149" s="270" t="s">
        <v>10</v>
      </c>
      <c r="B149" s="158" t="s">
        <v>347</v>
      </c>
      <c r="C149" s="158"/>
      <c r="D149" s="177"/>
      <c r="E149" s="271" t="s">
        <v>422</v>
      </c>
    </row>
    <row r="150" spans="1:5" ht="36.6" customHeight="1" thickBot="1" x14ac:dyDescent="0.35">
      <c r="A150" s="259" t="s">
        <v>302</v>
      </c>
      <c r="B150" s="250"/>
      <c r="C150" s="250"/>
      <c r="D150" s="254"/>
      <c r="E150" s="254"/>
    </row>
    <row r="151" spans="1:5" s="201" customFormat="1" ht="16.2" outlineLevel="1" thickBot="1" x14ac:dyDescent="0.35">
      <c r="A151" s="216"/>
      <c r="B151" s="217" t="s">
        <v>113</v>
      </c>
      <c r="C151" s="217"/>
      <c r="D151" s="199">
        <f>D65-107</f>
        <v>42507</v>
      </c>
      <c r="E151" s="213"/>
    </row>
    <row r="152" spans="1:5" ht="280.2" customHeight="1" outlineLevel="1" thickBot="1" x14ac:dyDescent="0.35">
      <c r="A152" s="155" t="s">
        <v>8</v>
      </c>
      <c r="B152" s="158" t="s">
        <v>322</v>
      </c>
      <c r="C152" s="160" t="s">
        <v>353</v>
      </c>
      <c r="D152" s="164"/>
      <c r="E152" s="169"/>
    </row>
    <row r="153" spans="1:5" ht="18" thickBot="1" x14ac:dyDescent="0.35">
      <c r="A153" s="248" t="s">
        <v>356</v>
      </c>
      <c r="B153" s="250"/>
      <c r="C153" s="250"/>
      <c r="D153" s="256"/>
      <c r="E153" s="256"/>
    </row>
    <row r="154" spans="1:5" ht="157.94999999999999" customHeight="1" outlineLevel="1" thickBot="1" x14ac:dyDescent="0.35">
      <c r="A154" s="155" t="s">
        <v>8</v>
      </c>
      <c r="B154" s="158" t="s">
        <v>354</v>
      </c>
      <c r="C154" s="160" t="s">
        <v>355</v>
      </c>
      <c r="D154" s="164">
        <f>D65-66</f>
        <v>42548</v>
      </c>
      <c r="E154" s="169"/>
    </row>
    <row r="155" spans="1:5" s="201" customFormat="1" ht="16.2" outlineLevel="1" thickBot="1" x14ac:dyDescent="0.35">
      <c r="A155" s="197" t="s">
        <v>209</v>
      </c>
      <c r="B155" s="198" t="s">
        <v>49</v>
      </c>
      <c r="C155" s="198"/>
      <c r="D155" s="199"/>
      <c r="E155" s="200"/>
    </row>
    <row r="156" spans="1:5" ht="18" thickBot="1" x14ac:dyDescent="0.35">
      <c r="A156" s="248" t="s">
        <v>272</v>
      </c>
      <c r="B156" s="250"/>
      <c r="C156" s="250"/>
      <c r="D156" s="256"/>
      <c r="E156" s="256"/>
    </row>
    <row r="157" spans="1:5" ht="111" customHeight="1" thickBot="1" x14ac:dyDescent="0.35">
      <c r="A157" s="274" t="s">
        <v>10</v>
      </c>
      <c r="B157" s="158" t="s">
        <v>412</v>
      </c>
      <c r="C157" s="158" t="s">
        <v>413</v>
      </c>
      <c r="D157" s="177">
        <f>D65-60</f>
        <v>42554</v>
      </c>
      <c r="E157" s="271"/>
    </row>
    <row r="158" spans="1:5" s="201" customFormat="1" ht="109.8" outlineLevel="1" thickBot="1" x14ac:dyDescent="0.35">
      <c r="A158" s="197" t="s">
        <v>8</v>
      </c>
      <c r="B158" s="158" t="s">
        <v>324</v>
      </c>
      <c r="C158" s="198" t="s">
        <v>411</v>
      </c>
      <c r="D158" s="199"/>
      <c r="E158" s="200"/>
    </row>
    <row r="159" spans="1:5" ht="144" customHeight="1" outlineLevel="1" thickBot="1" x14ac:dyDescent="0.35">
      <c r="A159" s="155" t="s">
        <v>10</v>
      </c>
      <c r="B159" s="158" t="s">
        <v>323</v>
      </c>
      <c r="C159" s="160" t="s">
        <v>357</v>
      </c>
      <c r="D159" s="164"/>
      <c r="E159" s="169"/>
    </row>
    <row r="160" spans="1:5" ht="71.400000000000006" customHeight="1" outlineLevel="1" thickBot="1" x14ac:dyDescent="0.35">
      <c r="A160" s="270" t="s">
        <v>8</v>
      </c>
      <c r="B160" s="158" t="s">
        <v>360</v>
      </c>
      <c r="C160" s="158"/>
      <c r="D160" s="177">
        <f>D65-50</f>
        <v>42564</v>
      </c>
      <c r="E160" s="271"/>
    </row>
    <row r="161" spans="1:5" ht="79.95" customHeight="1" outlineLevel="1" thickBot="1" x14ac:dyDescent="0.35">
      <c r="A161" s="270" t="s">
        <v>209</v>
      </c>
      <c r="B161" s="158" t="s">
        <v>358</v>
      </c>
      <c r="C161" s="158"/>
      <c r="D161" s="177"/>
      <c r="E161" s="271"/>
    </row>
    <row r="162" spans="1:5" s="201" customFormat="1" ht="94.2" outlineLevel="1" thickBot="1" x14ac:dyDescent="0.35">
      <c r="A162" s="197" t="s">
        <v>220</v>
      </c>
      <c r="B162" s="198" t="s">
        <v>361</v>
      </c>
      <c r="C162" s="160" t="s">
        <v>219</v>
      </c>
      <c r="D162" s="199"/>
      <c r="E162" s="200"/>
    </row>
    <row r="163" spans="1:5" s="201" customFormat="1" ht="313.2" customHeight="1" outlineLevel="1" thickBot="1" x14ac:dyDescent="0.35">
      <c r="A163" s="204" t="s">
        <v>8</v>
      </c>
      <c r="B163" s="204" t="s">
        <v>325</v>
      </c>
      <c r="C163" s="205" t="s">
        <v>274</v>
      </c>
      <c r="D163" s="206"/>
      <c r="E163" s="207"/>
    </row>
    <row r="164" spans="1:5" ht="31.8" outlineLevel="1" thickBot="1" x14ac:dyDescent="0.35">
      <c r="A164" s="155" t="s">
        <v>8</v>
      </c>
      <c r="B164" s="160" t="s">
        <v>362</v>
      </c>
      <c r="C164" s="160"/>
      <c r="D164" s="164">
        <f>D65-43</f>
        <v>42571</v>
      </c>
      <c r="E164" s="169"/>
    </row>
    <row r="165" spans="1:5" s="201" customFormat="1" ht="16.2" outlineLevel="1" thickBot="1" x14ac:dyDescent="0.35">
      <c r="A165" s="204" t="s">
        <v>4</v>
      </c>
      <c r="B165" s="205" t="s">
        <v>214</v>
      </c>
      <c r="C165" s="205"/>
      <c r="D165" s="206"/>
      <c r="E165" s="207"/>
    </row>
    <row r="166" spans="1:5" ht="31.8" outlineLevel="1" thickBot="1" x14ac:dyDescent="0.35">
      <c r="A166" s="155" t="s">
        <v>8</v>
      </c>
      <c r="B166" s="160" t="s">
        <v>363</v>
      </c>
      <c r="C166" s="160"/>
      <c r="D166" s="164">
        <f>D65-38</f>
        <v>42576</v>
      </c>
      <c r="E166" s="169"/>
    </row>
    <row r="167" spans="1:5" s="201" customFormat="1" ht="31.8" outlineLevel="1" thickBot="1" x14ac:dyDescent="0.35">
      <c r="A167" s="204" t="s">
        <v>223</v>
      </c>
      <c r="B167" s="205" t="s">
        <v>275</v>
      </c>
      <c r="C167" s="205"/>
      <c r="D167" s="206"/>
      <c r="E167" s="207"/>
    </row>
    <row r="168" spans="1:5" ht="140.4" customHeight="1" outlineLevel="1" thickBot="1" x14ac:dyDescent="0.35">
      <c r="A168" s="161" t="s">
        <v>284</v>
      </c>
      <c r="B168" s="158" t="s">
        <v>364</v>
      </c>
      <c r="C168" s="158" t="s">
        <v>285</v>
      </c>
      <c r="D168" s="177"/>
      <c r="E168" s="170"/>
    </row>
    <row r="169" spans="1:5" ht="49.2" thickBot="1" x14ac:dyDescent="0.35">
      <c r="A169" s="259" t="s">
        <v>365</v>
      </c>
      <c r="B169" s="250"/>
      <c r="C169" s="250"/>
      <c r="D169" s="254"/>
      <c r="E169" s="254"/>
    </row>
    <row r="170" spans="1:5" ht="242.25" customHeight="1" outlineLevel="1" thickBot="1" x14ac:dyDescent="0.35">
      <c r="A170" s="161" t="s">
        <v>10</v>
      </c>
      <c r="B170" s="158" t="s">
        <v>326</v>
      </c>
      <c r="C170" s="158" t="s">
        <v>367</v>
      </c>
      <c r="D170" s="177"/>
      <c r="E170" s="170"/>
    </row>
    <row r="171" spans="1:5" s="201" customFormat="1" ht="54.6" customHeight="1" outlineLevel="1" thickBot="1" x14ac:dyDescent="0.35">
      <c r="A171" s="197" t="s">
        <v>10</v>
      </c>
      <c r="B171" s="197" t="s">
        <v>366</v>
      </c>
      <c r="C171" s="218" t="s">
        <v>254</v>
      </c>
      <c r="D171" s="199">
        <f>D65-31</f>
        <v>42583</v>
      </c>
      <c r="E171" s="200"/>
    </row>
    <row r="172" spans="1:5" ht="31.8" outlineLevel="1" thickBot="1" x14ac:dyDescent="0.35">
      <c r="A172" s="155" t="s">
        <v>221</v>
      </c>
      <c r="B172" s="160" t="s">
        <v>255</v>
      </c>
      <c r="C172" s="160"/>
      <c r="D172" s="164"/>
      <c r="E172" s="169"/>
    </row>
    <row r="173" spans="1:5" s="201" customFormat="1" ht="16.2" outlineLevel="1" thickBot="1" x14ac:dyDescent="0.35">
      <c r="A173" s="197" t="s">
        <v>10</v>
      </c>
      <c r="B173" s="198" t="s">
        <v>51</v>
      </c>
      <c r="C173" s="198"/>
      <c r="D173" s="199"/>
      <c r="E173" s="200"/>
    </row>
    <row r="174" spans="1:5" ht="16.2" outlineLevel="1" thickBot="1" x14ac:dyDescent="0.35">
      <c r="A174" s="155" t="s">
        <v>8</v>
      </c>
      <c r="B174" s="160" t="s">
        <v>215</v>
      </c>
      <c r="C174" s="160"/>
      <c r="D174" s="164"/>
      <c r="E174" s="169"/>
    </row>
    <row r="175" spans="1:5" s="201" customFormat="1" ht="31.8" outlineLevel="1" thickBot="1" x14ac:dyDescent="0.35">
      <c r="A175" s="197" t="s">
        <v>209</v>
      </c>
      <c r="B175" s="198" t="s">
        <v>52</v>
      </c>
      <c r="C175" s="198"/>
      <c r="D175" s="199"/>
      <c r="E175" s="200"/>
    </row>
    <row r="176" spans="1:5" ht="31.8" outlineLevel="1" thickBot="1" x14ac:dyDescent="0.35">
      <c r="A176" s="155" t="s">
        <v>10</v>
      </c>
      <c r="B176" s="160" t="s">
        <v>53</v>
      </c>
      <c r="C176" s="160"/>
      <c r="D176" s="164"/>
      <c r="E176" s="169"/>
    </row>
    <row r="177" spans="1:5" ht="142.19999999999999" customHeight="1" outlineLevel="1" thickBot="1" x14ac:dyDescent="0.35">
      <c r="A177" s="184" t="s">
        <v>10</v>
      </c>
      <c r="B177" s="184" t="s">
        <v>327</v>
      </c>
      <c r="C177" s="185" t="s">
        <v>368</v>
      </c>
      <c r="D177" s="186"/>
      <c r="E177" s="187"/>
    </row>
    <row r="178" spans="1:5" ht="30.6" customHeight="1" thickBot="1" x14ac:dyDescent="0.35">
      <c r="A178" s="248" t="s">
        <v>298</v>
      </c>
      <c r="B178" s="250"/>
      <c r="C178" s="250"/>
      <c r="D178" s="256"/>
      <c r="E178" s="256"/>
    </row>
    <row r="179" spans="1:5" ht="49.95" customHeight="1" outlineLevel="1" thickBot="1" x14ac:dyDescent="0.35">
      <c r="A179" s="188"/>
      <c r="B179" s="189"/>
      <c r="C179" s="189"/>
      <c r="D179" s="190"/>
      <c r="E179" s="191"/>
    </row>
    <row r="180" spans="1:5" ht="116.25" customHeight="1" outlineLevel="1" thickBot="1" x14ac:dyDescent="0.35">
      <c r="A180" s="165" t="s">
        <v>290</v>
      </c>
      <c r="B180" s="158" t="s">
        <v>369</v>
      </c>
      <c r="C180" s="166" t="s">
        <v>145</v>
      </c>
      <c r="D180" s="164">
        <f>D65-43</f>
        <v>42571</v>
      </c>
      <c r="E180" s="192"/>
    </row>
    <row r="181" spans="1:5" ht="31.8" outlineLevel="1" thickBot="1" x14ac:dyDescent="0.35">
      <c r="A181" s="155" t="s">
        <v>8</v>
      </c>
      <c r="B181" s="182" t="s">
        <v>276</v>
      </c>
      <c r="C181" s="182"/>
      <c r="D181" s="183">
        <f>D65-24</f>
        <v>42590</v>
      </c>
      <c r="E181" s="169"/>
    </row>
    <row r="182" spans="1:5" ht="271.2" customHeight="1" outlineLevel="1" thickBot="1" x14ac:dyDescent="0.35">
      <c r="A182" s="165" t="s">
        <v>10</v>
      </c>
      <c r="B182" s="158" t="s">
        <v>328</v>
      </c>
      <c r="C182" s="166" t="s">
        <v>407</v>
      </c>
      <c r="D182" s="164">
        <f>D65-28</f>
        <v>42586</v>
      </c>
      <c r="E182" s="192"/>
    </row>
    <row r="183" spans="1:5" ht="255" customHeight="1" outlineLevel="1" thickBot="1" x14ac:dyDescent="0.35">
      <c r="A183" s="184" t="s">
        <v>10</v>
      </c>
      <c r="B183" s="184" t="s">
        <v>329</v>
      </c>
      <c r="C183" s="185" t="s">
        <v>277</v>
      </c>
      <c r="D183" s="186">
        <f>D65-17</f>
        <v>42597</v>
      </c>
      <c r="E183" s="187"/>
    </row>
    <row r="184" spans="1:5" ht="18" thickBot="1" x14ac:dyDescent="0.35">
      <c r="A184" s="248" t="s">
        <v>56</v>
      </c>
      <c r="B184" s="250"/>
      <c r="C184" s="250"/>
      <c r="D184" s="256"/>
      <c r="E184" s="256"/>
    </row>
    <row r="185" spans="1:5" ht="103.95" customHeight="1" outlineLevel="1" thickBot="1" x14ac:dyDescent="0.35">
      <c r="A185" s="184" t="s">
        <v>279</v>
      </c>
      <c r="B185" s="185" t="s">
        <v>330</v>
      </c>
      <c r="C185" s="185" t="s">
        <v>278</v>
      </c>
      <c r="D185" s="186">
        <f>D65</f>
        <v>42614</v>
      </c>
      <c r="E185" s="187"/>
    </row>
    <row r="186" spans="1:5" ht="161.4" customHeight="1" thickBot="1" x14ac:dyDescent="0.35">
      <c r="A186" s="275" t="s">
        <v>10</v>
      </c>
      <c r="B186" s="160" t="s">
        <v>414</v>
      </c>
      <c r="C186" s="160" t="s">
        <v>415</v>
      </c>
      <c r="D186" s="164">
        <f>D65</f>
        <v>42614</v>
      </c>
      <c r="E186" s="276"/>
    </row>
    <row r="187" spans="1:5" ht="63" outlineLevel="1" thickBot="1" x14ac:dyDescent="0.35">
      <c r="A187" s="155" t="s">
        <v>8</v>
      </c>
      <c r="B187" s="158" t="s">
        <v>330</v>
      </c>
      <c r="C187" s="160" t="s">
        <v>280</v>
      </c>
      <c r="D187" s="164"/>
      <c r="E187" s="169"/>
    </row>
    <row r="188" spans="1:5" ht="16.2" outlineLevel="1" thickBot="1" x14ac:dyDescent="0.35">
      <c r="A188" s="184" t="s">
        <v>209</v>
      </c>
      <c r="B188" s="185" t="s">
        <v>57</v>
      </c>
      <c r="C188" s="185"/>
      <c r="D188" s="186"/>
      <c r="E188" s="187"/>
    </row>
    <row r="189" spans="1:5" ht="79.2" customHeight="1" outlineLevel="1" thickBot="1" x14ac:dyDescent="0.35">
      <c r="A189" s="155" t="s">
        <v>58</v>
      </c>
      <c r="B189" s="158" t="s">
        <v>330</v>
      </c>
      <c r="C189" s="160" t="s">
        <v>281</v>
      </c>
      <c r="D189" s="164"/>
      <c r="E189" s="169"/>
    </row>
    <row r="190" spans="1:5" s="201" customFormat="1" ht="16.2" outlineLevel="1" thickBot="1" x14ac:dyDescent="0.35">
      <c r="A190" s="197" t="s">
        <v>8</v>
      </c>
      <c r="B190" s="198" t="s">
        <v>226</v>
      </c>
      <c r="C190" s="198"/>
      <c r="D190" s="199">
        <f>D65+17</f>
        <v>42631</v>
      </c>
      <c r="E190" s="200"/>
    </row>
    <row r="191" spans="1:5" ht="16.2" outlineLevel="1" thickBot="1" x14ac:dyDescent="0.35">
      <c r="A191" s="161" t="s">
        <v>8</v>
      </c>
      <c r="B191" s="158" t="s">
        <v>282</v>
      </c>
      <c r="C191" s="158"/>
      <c r="D191" s="177"/>
      <c r="E191" s="170"/>
    </row>
    <row r="192" spans="1:5" s="201" customFormat="1" ht="109.8" outlineLevel="1" thickBot="1" x14ac:dyDescent="0.35">
      <c r="A192" s="197" t="s">
        <v>8</v>
      </c>
      <c r="B192" s="197" t="s">
        <v>370</v>
      </c>
      <c r="C192" s="198" t="s">
        <v>283</v>
      </c>
      <c r="D192" s="199"/>
      <c r="E192" s="200"/>
    </row>
    <row r="193" spans="1:5" ht="18" thickBot="1" x14ac:dyDescent="0.35">
      <c r="A193" s="260" t="s">
        <v>121</v>
      </c>
      <c r="B193" s="248"/>
      <c r="C193" s="248"/>
      <c r="D193" s="181">
        <f>D65+20</f>
        <v>42634</v>
      </c>
      <c r="E193" s="193"/>
    </row>
    <row r="194" spans="1:5" s="201" customFormat="1" ht="159" customHeight="1" outlineLevel="1" thickBot="1" x14ac:dyDescent="0.35">
      <c r="A194" s="197" t="s">
        <v>10</v>
      </c>
      <c r="B194" s="197" t="s">
        <v>331</v>
      </c>
      <c r="C194" s="198" t="s">
        <v>406</v>
      </c>
      <c r="D194" s="199"/>
      <c r="E194" s="200"/>
    </row>
    <row r="195" spans="1:5" ht="18" thickBot="1" x14ac:dyDescent="0.35">
      <c r="A195" s="248" t="s">
        <v>59</v>
      </c>
      <c r="B195" s="250"/>
      <c r="C195" s="250"/>
      <c r="D195" s="254"/>
      <c r="E195" s="254"/>
    </row>
    <row r="196" spans="1:5" ht="253.5" customHeight="1" outlineLevel="1" thickBot="1" x14ac:dyDescent="0.35">
      <c r="A196" s="155" t="s">
        <v>8</v>
      </c>
      <c r="B196" s="160" t="s">
        <v>371</v>
      </c>
      <c r="C196" s="160" t="s">
        <v>408</v>
      </c>
      <c r="D196" s="164"/>
      <c r="E196" s="169"/>
    </row>
    <row r="197" spans="1:5" s="201" customFormat="1" ht="93" customHeight="1" outlineLevel="1" thickBot="1" x14ac:dyDescent="0.35">
      <c r="A197" s="197" t="s">
        <v>8</v>
      </c>
      <c r="B197" s="158" t="s">
        <v>373</v>
      </c>
      <c r="C197" s="198" t="s">
        <v>390</v>
      </c>
      <c r="D197" s="199"/>
      <c r="E197" s="200"/>
    </row>
    <row r="198" spans="1:5" s="201" customFormat="1" ht="106.5" customHeight="1" outlineLevel="1" thickBot="1" x14ac:dyDescent="0.35">
      <c r="A198" s="197" t="s">
        <v>10</v>
      </c>
      <c r="B198" s="158" t="s">
        <v>372</v>
      </c>
      <c r="C198" s="198" t="s">
        <v>409</v>
      </c>
      <c r="D198" s="199"/>
      <c r="E198" s="200"/>
    </row>
    <row r="199" spans="1:5" ht="47.4" outlineLevel="1" thickBot="1" x14ac:dyDescent="0.35">
      <c r="A199" s="155" t="s">
        <v>8</v>
      </c>
      <c r="B199" s="160" t="s">
        <v>374</v>
      </c>
      <c r="C199" s="160"/>
      <c r="D199" s="164">
        <f>D69-63</f>
        <v>42656</v>
      </c>
      <c r="E199" s="169"/>
    </row>
    <row r="200" spans="1:5" s="201" customFormat="1" ht="16.2" outlineLevel="1" thickBot="1" x14ac:dyDescent="0.35">
      <c r="A200" s="197" t="s">
        <v>222</v>
      </c>
      <c r="B200" s="198" t="s">
        <v>286</v>
      </c>
      <c r="C200" s="198"/>
      <c r="D200" s="199">
        <f>D69-56</f>
        <v>42663</v>
      </c>
      <c r="E200" s="200"/>
    </row>
    <row r="201" spans="1:5" ht="16.2" outlineLevel="1" thickBot="1" x14ac:dyDescent="0.35">
      <c r="A201" s="161" t="s">
        <v>8</v>
      </c>
      <c r="B201" s="158" t="s">
        <v>375</v>
      </c>
      <c r="C201" s="158"/>
      <c r="D201" s="177"/>
      <c r="E201" s="170"/>
    </row>
    <row r="202" spans="1:5" s="201" customFormat="1" ht="31.8" outlineLevel="1" thickBot="1" x14ac:dyDescent="0.35">
      <c r="A202" s="197" t="s">
        <v>4</v>
      </c>
      <c r="B202" s="198" t="s">
        <v>287</v>
      </c>
      <c r="C202" s="198"/>
      <c r="D202" s="199">
        <f>D69-49</f>
        <v>42670</v>
      </c>
      <c r="E202" s="200"/>
    </row>
    <row r="203" spans="1:5" s="201" customFormat="1" ht="31.8" outlineLevel="1" thickBot="1" x14ac:dyDescent="0.35">
      <c r="A203" s="270" t="s">
        <v>8</v>
      </c>
      <c r="B203" s="158" t="s">
        <v>376</v>
      </c>
      <c r="C203" s="158"/>
      <c r="D203" s="177"/>
      <c r="E203" s="271"/>
    </row>
    <row r="204" spans="1:5" ht="31.8" outlineLevel="1" thickBot="1" x14ac:dyDescent="0.35">
      <c r="A204" s="155" t="s">
        <v>223</v>
      </c>
      <c r="B204" s="160" t="s">
        <v>288</v>
      </c>
      <c r="C204" s="160"/>
      <c r="D204" s="164">
        <f>D69-42</f>
        <v>42677</v>
      </c>
      <c r="E204" s="169"/>
    </row>
    <row r="205" spans="1:5" s="201" customFormat="1" ht="16.2" outlineLevel="1" thickBot="1" x14ac:dyDescent="0.35">
      <c r="A205" s="197" t="s">
        <v>224</v>
      </c>
      <c r="B205" s="198" t="s">
        <v>391</v>
      </c>
      <c r="C205" s="198"/>
      <c r="D205" s="199"/>
      <c r="E205" s="200"/>
    </row>
    <row r="206" spans="1:5" ht="31.8" outlineLevel="1" thickBot="1" x14ac:dyDescent="0.35">
      <c r="A206" s="161" t="s">
        <v>8</v>
      </c>
      <c r="B206" s="182" t="s">
        <v>289</v>
      </c>
      <c r="C206" s="182"/>
      <c r="D206" s="183">
        <f>D69-42</f>
        <v>42677</v>
      </c>
      <c r="E206" s="170"/>
    </row>
    <row r="207" spans="1:5" s="201" customFormat="1" ht="313.5" customHeight="1" outlineLevel="1" thickBot="1" x14ac:dyDescent="0.35">
      <c r="A207" s="197" t="s">
        <v>55</v>
      </c>
      <c r="B207" s="197" t="s">
        <v>332</v>
      </c>
      <c r="C207" s="198" t="s">
        <v>410</v>
      </c>
      <c r="D207" s="199">
        <f>D69-35</f>
        <v>42684</v>
      </c>
      <c r="E207" s="200"/>
    </row>
    <row r="208" spans="1:5" ht="117.6" customHeight="1" outlineLevel="1" thickBot="1" x14ac:dyDescent="0.35">
      <c r="A208" s="155" t="s">
        <v>8</v>
      </c>
      <c r="B208" s="160" t="s">
        <v>377</v>
      </c>
      <c r="C208" s="160" t="s">
        <v>393</v>
      </c>
      <c r="D208" s="164"/>
      <c r="E208" s="169"/>
    </row>
    <row r="209" spans="1:5" ht="117.6" customHeight="1" outlineLevel="1" thickBot="1" x14ac:dyDescent="0.35">
      <c r="A209" s="270" t="s">
        <v>8</v>
      </c>
      <c r="B209" s="158" t="s">
        <v>59</v>
      </c>
      <c r="C209" s="158" t="s">
        <v>394</v>
      </c>
      <c r="D209" s="177"/>
      <c r="E209" s="271"/>
    </row>
    <row r="210" spans="1:5" s="201" customFormat="1" ht="16.2" outlineLevel="1" thickBot="1" x14ac:dyDescent="0.35">
      <c r="A210" s="197" t="s">
        <v>8</v>
      </c>
      <c r="B210" s="198" t="s">
        <v>392</v>
      </c>
      <c r="C210" s="198"/>
      <c r="D210" s="199">
        <f>D69</f>
        <v>42719</v>
      </c>
      <c r="E210" s="200"/>
    </row>
    <row r="211" spans="1:5" ht="18" thickBot="1" x14ac:dyDescent="0.35">
      <c r="A211" s="248" t="s">
        <v>60</v>
      </c>
      <c r="B211" s="250"/>
      <c r="C211" s="250"/>
      <c r="D211" s="254"/>
      <c r="E211" s="254"/>
    </row>
    <row r="212" spans="1:5" ht="18" thickBot="1" x14ac:dyDescent="0.35">
      <c r="A212" s="248" t="s">
        <v>61</v>
      </c>
      <c r="B212" s="250"/>
      <c r="C212" s="250"/>
      <c r="D212" s="254"/>
      <c r="E212" s="254"/>
    </row>
    <row r="213" spans="1:5" s="201" customFormat="1" ht="31.8" outlineLevel="1" thickBot="1" x14ac:dyDescent="0.35">
      <c r="A213" s="197" t="s">
        <v>55</v>
      </c>
      <c r="B213" s="198" t="s">
        <v>395</v>
      </c>
      <c r="C213" s="198"/>
      <c r="D213" s="199"/>
      <c r="E213" s="200"/>
    </row>
    <row r="214" spans="1:5" ht="18" thickBot="1" x14ac:dyDescent="0.35">
      <c r="A214" s="248" t="s">
        <v>307</v>
      </c>
      <c r="B214" s="250"/>
      <c r="C214" s="250"/>
      <c r="D214" s="255"/>
      <c r="E214" s="255"/>
    </row>
    <row r="215" spans="1:5" s="201" customFormat="1" ht="31.8" outlineLevel="1" thickBot="1" x14ac:dyDescent="0.35">
      <c r="A215" s="197" t="s">
        <v>0</v>
      </c>
      <c r="B215" s="198" t="s">
        <v>63</v>
      </c>
      <c r="C215" s="198"/>
      <c r="D215" s="199"/>
      <c r="E215" s="200"/>
    </row>
    <row r="216" spans="1:5" ht="217.5" customHeight="1" outlineLevel="1" thickBot="1" x14ac:dyDescent="0.35">
      <c r="A216" s="161" t="s">
        <v>10</v>
      </c>
      <c r="B216" s="158" t="s">
        <v>340</v>
      </c>
      <c r="C216" s="158" t="s">
        <v>398</v>
      </c>
      <c r="D216" s="177"/>
      <c r="E216" s="170"/>
    </row>
    <row r="217" spans="1:5" ht="16.2" outlineLevel="1" thickBot="1" x14ac:dyDescent="0.35">
      <c r="A217" s="155"/>
      <c r="B217" s="160" t="s">
        <v>396</v>
      </c>
      <c r="C217" s="160"/>
      <c r="D217" s="164"/>
      <c r="E217" s="169"/>
    </row>
    <row r="218" spans="1:5" s="201" customFormat="1" ht="16.2" outlineLevel="1" thickBot="1" x14ac:dyDescent="0.35">
      <c r="A218" s="197"/>
      <c r="B218" s="198" t="s">
        <v>397</v>
      </c>
      <c r="C218" s="198"/>
      <c r="D218" s="199"/>
      <c r="E218" s="200"/>
    </row>
    <row r="219" spans="1:5" ht="18" thickBot="1" x14ac:dyDescent="0.35">
      <c r="A219" s="248" t="s">
        <v>64</v>
      </c>
      <c r="B219" s="250"/>
      <c r="C219" s="250"/>
      <c r="D219" s="253"/>
      <c r="E219" s="253"/>
    </row>
    <row r="220" spans="1:5" s="201" customFormat="1" ht="111.6" customHeight="1" outlineLevel="1" thickBot="1" x14ac:dyDescent="0.35">
      <c r="A220" s="197" t="s">
        <v>401</v>
      </c>
      <c r="B220" s="198" t="s">
        <v>399</v>
      </c>
      <c r="C220" s="198"/>
      <c r="D220" s="202"/>
      <c r="E220" s="203"/>
    </row>
    <row r="221" spans="1:5" ht="33.6" customHeight="1" outlineLevel="1" thickBot="1" x14ac:dyDescent="0.35">
      <c r="A221" s="155" t="s">
        <v>401</v>
      </c>
      <c r="B221" s="160" t="s">
        <v>400</v>
      </c>
      <c r="C221" s="160"/>
      <c r="D221" s="156"/>
      <c r="E221" s="157"/>
    </row>
    <row r="222" spans="1:5" s="201" customFormat="1" ht="275.39999999999998" customHeight="1" outlineLevel="1" thickBot="1" x14ac:dyDescent="0.35">
      <c r="A222" s="197" t="s">
        <v>402</v>
      </c>
      <c r="B222" s="198" t="s">
        <v>378</v>
      </c>
      <c r="C222" s="198" t="s">
        <v>308</v>
      </c>
      <c r="D222" s="202"/>
      <c r="E222" s="203"/>
    </row>
    <row r="223" spans="1:5" ht="18" thickBot="1" x14ac:dyDescent="0.35">
      <c r="A223" s="248" t="s">
        <v>231</v>
      </c>
      <c r="B223" s="250"/>
      <c r="C223" s="250"/>
      <c r="D223" s="253"/>
      <c r="E223" s="260"/>
    </row>
    <row r="224" spans="1:5" s="201" customFormat="1" ht="31.8" outlineLevel="1" thickBot="1" x14ac:dyDescent="0.35">
      <c r="A224" s="197" t="s">
        <v>404</v>
      </c>
      <c r="B224" s="198" t="s">
        <v>403</v>
      </c>
      <c r="C224" s="198"/>
      <c r="D224" s="202"/>
      <c r="E224" s="203" t="s">
        <v>424</v>
      </c>
    </row>
    <row r="225" spans="1:5" ht="217.2" customHeight="1" outlineLevel="1" thickBot="1" x14ac:dyDescent="0.35">
      <c r="A225" s="155" t="s">
        <v>290</v>
      </c>
      <c r="B225" s="158" t="s">
        <v>341</v>
      </c>
      <c r="C225" s="160" t="s">
        <v>225</v>
      </c>
      <c r="D225" s="156"/>
      <c r="E225" s="157" t="s">
        <v>424</v>
      </c>
    </row>
    <row r="226" spans="1:5" ht="18" thickBot="1" x14ac:dyDescent="0.35">
      <c r="A226" s="248" t="s">
        <v>65</v>
      </c>
      <c r="B226" s="250"/>
      <c r="C226" s="250"/>
      <c r="D226" s="253"/>
      <c r="E226" s="253"/>
    </row>
    <row r="227" spans="1:5" ht="315" customHeight="1" outlineLevel="1" thickBot="1" x14ac:dyDescent="0.35">
      <c r="A227" s="155" t="s">
        <v>2</v>
      </c>
      <c r="B227" s="158" t="s">
        <v>380</v>
      </c>
      <c r="C227" s="160" t="s">
        <v>379</v>
      </c>
      <c r="D227" s="156"/>
      <c r="E227" s="157"/>
    </row>
    <row r="228" spans="1:5" s="201" customFormat="1" ht="16.2" outlineLevel="1" thickBot="1" x14ac:dyDescent="0.35">
      <c r="A228" s="197" t="s">
        <v>12</v>
      </c>
      <c r="B228" s="198" t="s">
        <v>66</v>
      </c>
      <c r="C228" s="198"/>
      <c r="D228" s="202"/>
      <c r="E228" s="203" t="s">
        <v>424</v>
      </c>
    </row>
    <row r="229" spans="1:5" s="201" customFormat="1" ht="93.6" customHeight="1" outlineLevel="1" thickBot="1" x14ac:dyDescent="0.35">
      <c r="A229" s="197" t="s">
        <v>2</v>
      </c>
      <c r="B229" s="158" t="s">
        <v>405</v>
      </c>
      <c r="C229" s="198" t="s">
        <v>227</v>
      </c>
      <c r="D229" s="202"/>
      <c r="E229" s="203"/>
    </row>
    <row r="230" spans="1:5" ht="16.2" thickBot="1" x14ac:dyDescent="0.35">
      <c r="A230" s="155" t="s">
        <v>0</v>
      </c>
      <c r="B230" s="160"/>
      <c r="C230" s="160"/>
      <c r="D230" s="156"/>
      <c r="E230" s="157"/>
    </row>
    <row r="231" spans="1:5" hidden="1" thickBot="1" x14ac:dyDescent="0.35"/>
    <row r="232" spans="1:5" hidden="1" thickBot="1" x14ac:dyDescent="0.35"/>
    <row r="233" spans="1:5" hidden="1" thickBot="1" x14ac:dyDescent="0.35"/>
    <row r="234" spans="1:5" hidden="1" thickBot="1" x14ac:dyDescent="0.35"/>
    <row r="235" spans="1:5" hidden="1" thickBot="1" x14ac:dyDescent="0.35"/>
    <row r="236" spans="1:5" hidden="1" thickBot="1" x14ac:dyDescent="0.35"/>
    <row r="237" spans="1:5" hidden="1" thickBot="1" x14ac:dyDescent="0.35"/>
    <row r="238" spans="1:5" hidden="1" thickBot="1" x14ac:dyDescent="0.35"/>
    <row r="239" spans="1:5" hidden="1" thickBot="1" x14ac:dyDescent="0.35"/>
    <row r="240" spans="1:5" hidden="1" thickBot="1" x14ac:dyDescent="0.35"/>
    <row r="241" hidden="1" thickBot="1" x14ac:dyDescent="0.35"/>
    <row r="242" hidden="1" thickBot="1" x14ac:dyDescent="0.35"/>
    <row r="243" hidden="1" thickBot="1" x14ac:dyDescent="0.35"/>
    <row r="244" hidden="1" thickBot="1" x14ac:dyDescent="0.35"/>
    <row r="245" hidden="1" thickBot="1" x14ac:dyDescent="0.35"/>
    <row r="246" hidden="1" thickBot="1" x14ac:dyDescent="0.35"/>
    <row r="247" hidden="1" thickBot="1" x14ac:dyDescent="0.35"/>
    <row r="248" hidden="1" thickBot="1" x14ac:dyDescent="0.35"/>
    <row r="249" hidden="1" thickBot="1" x14ac:dyDescent="0.35"/>
    <row r="250" hidden="1" thickBot="1" x14ac:dyDescent="0.35"/>
    <row r="251" hidden="1" thickBot="1" x14ac:dyDescent="0.35"/>
    <row r="252" hidden="1" thickBot="1" x14ac:dyDescent="0.35"/>
    <row r="253" hidden="1" thickBot="1" x14ac:dyDescent="0.35"/>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scale="50"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2141220</xdr:colOff>
                <xdr:row>7</xdr:row>
                <xdr:rowOff>990600</xdr:rowOff>
              </from>
              <to>
                <xdr:col>2</xdr:col>
                <xdr:colOff>601980</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2194560</xdr:colOff>
                <xdr:row>7</xdr:row>
                <xdr:rowOff>975360</xdr:rowOff>
              </from>
              <to>
                <xdr:col>2</xdr:col>
                <xdr:colOff>3307080</xdr:colOff>
                <xdr:row>7</xdr:row>
                <xdr:rowOff>1950720</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769620</xdr:colOff>
                <xdr:row>5</xdr:row>
                <xdr:rowOff>144780</xdr:rowOff>
              </from>
              <to>
                <xdr:col>3</xdr:col>
                <xdr:colOff>381000</xdr:colOff>
                <xdr:row>5</xdr:row>
                <xdr:rowOff>1981200</xdr:rowOff>
              </to>
            </anchor>
          </objectPr>
        </oleObject>
      </mc:Choice>
      <mc:Fallback>
        <oleObject progId="Paint.Picture" shapeId="1027" r:id="rId8"/>
      </mc:Fallback>
    </mc:AlternateContent>
  </oleObject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90" zoomScaleNormal="90" workbookViewId="0">
      <pane ySplit="1" topLeftCell="A71" activePane="bottomLeft" state="frozen"/>
      <selection pane="bottomLeft" activeCell="B2" sqref="B2"/>
    </sheetView>
  </sheetViews>
  <sheetFormatPr defaultColWidth="8.88671875" defaultRowHeight="15" zeroHeight="1" thickBottom="1" x14ac:dyDescent="0.35"/>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x14ac:dyDescent="0.35">
      <c r="A1" s="17" t="s">
        <v>15</v>
      </c>
      <c r="B1" s="1" t="s">
        <v>16</v>
      </c>
      <c r="C1" s="85" t="s">
        <v>233</v>
      </c>
      <c r="D1" s="86" t="s">
        <v>234</v>
      </c>
    </row>
    <row r="2" spans="1:4" ht="54" customHeight="1" thickBot="1" x14ac:dyDescent="0.35">
      <c r="A2" s="17"/>
      <c r="B2" s="106" t="s">
        <v>240</v>
      </c>
      <c r="C2" s="105"/>
      <c r="D2" s="86"/>
    </row>
    <row r="3" spans="1:4" ht="35.4" thickBot="1" x14ac:dyDescent="0.35">
      <c r="A3" s="32"/>
      <c r="B3" s="33" t="s">
        <v>235</v>
      </c>
      <c r="C3" s="2"/>
      <c r="D3" s="86"/>
    </row>
    <row r="4" spans="1:4" s="24" customFormat="1" ht="18" thickBot="1" x14ac:dyDescent="0.35">
      <c r="A4" s="34"/>
      <c r="B4" s="35" t="s">
        <v>1</v>
      </c>
      <c r="C4" s="19"/>
      <c r="D4" s="87"/>
    </row>
    <row r="5" spans="1:4" ht="16.2" thickBot="1" x14ac:dyDescent="0.35">
      <c r="A5" s="36" t="s">
        <v>2</v>
      </c>
      <c r="B5" s="37" t="s">
        <v>3</v>
      </c>
      <c r="C5" s="3"/>
      <c r="D5" s="88"/>
    </row>
    <row r="6" spans="1:4" ht="16.2" thickBot="1" x14ac:dyDescent="0.35">
      <c r="A6" s="38" t="s">
        <v>4</v>
      </c>
      <c r="B6" s="39" t="s">
        <v>5</v>
      </c>
      <c r="C6" s="4"/>
      <c r="D6" s="89"/>
    </row>
    <row r="7" spans="1:4" ht="16.2" thickBot="1" x14ac:dyDescent="0.35">
      <c r="A7" s="36" t="s">
        <v>6</v>
      </c>
      <c r="B7" s="37" t="s">
        <v>7</v>
      </c>
      <c r="C7" s="3"/>
      <c r="D7" s="88"/>
    </row>
    <row r="8" spans="1:4" ht="16.2" thickBot="1" x14ac:dyDescent="0.35">
      <c r="A8" s="38" t="s">
        <v>8</v>
      </c>
      <c r="B8" s="39" t="s">
        <v>9</v>
      </c>
      <c r="C8" s="4"/>
      <c r="D8" s="89"/>
    </row>
    <row r="9" spans="1:4" ht="16.2" thickBot="1" x14ac:dyDescent="0.35">
      <c r="A9" s="36" t="s">
        <v>10</v>
      </c>
      <c r="B9" s="37" t="s">
        <v>11</v>
      </c>
      <c r="C9" s="3"/>
      <c r="D9" s="88"/>
    </row>
    <row r="10" spans="1:4" ht="16.2" thickBot="1" x14ac:dyDescent="0.35">
      <c r="A10" s="38" t="s">
        <v>12</v>
      </c>
      <c r="B10" s="39" t="s">
        <v>13</v>
      </c>
      <c r="C10" s="4"/>
      <c r="D10" s="89"/>
    </row>
    <row r="11" spans="1:4" ht="16.2" thickBot="1" x14ac:dyDescent="0.35">
      <c r="A11" s="36" t="s">
        <v>209</v>
      </c>
      <c r="B11" s="37" t="s">
        <v>210</v>
      </c>
      <c r="C11" s="3"/>
      <c r="D11" s="88"/>
    </row>
    <row r="12" spans="1:4" ht="16.2" thickBot="1" x14ac:dyDescent="0.35">
      <c r="A12" s="38" t="s">
        <v>87</v>
      </c>
      <c r="B12" s="39" t="s">
        <v>88</v>
      </c>
      <c r="C12" s="4"/>
      <c r="D12" s="89"/>
    </row>
    <row r="13" spans="1:4" ht="18" thickBot="1" x14ac:dyDescent="0.35">
      <c r="A13" s="36" t="s">
        <v>18</v>
      </c>
      <c r="B13" s="40" t="s">
        <v>90</v>
      </c>
      <c r="C13" s="2"/>
      <c r="D13" s="86"/>
    </row>
    <row r="14" spans="1:4" s="24" customFormat="1" ht="18" thickBot="1" x14ac:dyDescent="0.35">
      <c r="A14" s="34"/>
      <c r="B14" s="104" t="s">
        <v>67</v>
      </c>
      <c r="C14" s="20"/>
      <c r="D14" s="90"/>
    </row>
    <row r="15" spans="1:4" ht="31.8" thickBot="1" x14ac:dyDescent="0.35">
      <c r="A15" s="38" t="s">
        <v>8</v>
      </c>
      <c r="B15" s="39" t="s">
        <v>211</v>
      </c>
      <c r="C15" s="6">
        <f>Schedule!D62</f>
        <v>42555</v>
      </c>
      <c r="D15" s="91"/>
    </row>
    <row r="16" spans="1:4" ht="31.8" thickBot="1" x14ac:dyDescent="0.35">
      <c r="A16" s="36" t="s">
        <v>8</v>
      </c>
      <c r="B16" s="37" t="s">
        <v>85</v>
      </c>
      <c r="C16" s="5">
        <f>Schedule!D63</f>
        <v>42569</v>
      </c>
      <c r="D16" s="92"/>
    </row>
    <row r="17" spans="1:4" ht="31.8" thickBot="1" x14ac:dyDescent="0.35">
      <c r="A17" s="38" t="s">
        <v>10</v>
      </c>
      <c r="B17" s="39" t="s">
        <v>73</v>
      </c>
      <c r="C17" s="6">
        <f>Schedule!D64</f>
        <v>42597</v>
      </c>
      <c r="D17" s="91"/>
    </row>
    <row r="18" spans="1:4" ht="31.8" thickBot="1" x14ac:dyDescent="0.35">
      <c r="A18" s="38"/>
      <c r="B18" s="39" t="s">
        <v>99</v>
      </c>
      <c r="C18" s="7">
        <f>Schedule!D65</f>
        <v>42614</v>
      </c>
      <c r="D18" s="93"/>
    </row>
    <row r="19" spans="1:4" ht="63" thickBot="1" x14ac:dyDescent="0.35">
      <c r="A19" s="36" t="s">
        <v>8</v>
      </c>
      <c r="B19" s="37" t="s">
        <v>114</v>
      </c>
      <c r="C19" s="5">
        <f>Schedule!D66</f>
        <v>42631</v>
      </c>
      <c r="D19" s="92"/>
    </row>
    <row r="20" spans="1:4" ht="31.8" thickBot="1" x14ac:dyDescent="0.35">
      <c r="A20" s="38" t="s">
        <v>69</v>
      </c>
      <c r="B20" s="39" t="s">
        <v>74</v>
      </c>
      <c r="C20" s="6">
        <f>Schedule!D67</f>
        <v>42634</v>
      </c>
      <c r="D20" s="91"/>
    </row>
    <row r="21" spans="1:4" ht="16.2" thickBot="1" x14ac:dyDescent="0.35">
      <c r="A21" s="38" t="s">
        <v>8</v>
      </c>
      <c r="B21" s="39" t="s">
        <v>102</v>
      </c>
      <c r="C21" s="6">
        <f>Schedule!D68</f>
        <v>42684</v>
      </c>
      <c r="D21" s="91"/>
    </row>
    <row r="22" spans="1:4" ht="16.2" thickBot="1" x14ac:dyDescent="0.35">
      <c r="A22" s="38"/>
      <c r="B22" s="39" t="s">
        <v>86</v>
      </c>
      <c r="C22" s="7">
        <f>Schedule!D69</f>
        <v>42719</v>
      </c>
      <c r="D22" s="93"/>
    </row>
    <row r="23" spans="1:4" s="24" customFormat="1" ht="18" thickBot="1" x14ac:dyDescent="0.35">
      <c r="A23" s="34"/>
      <c r="B23" s="104" t="s">
        <v>72</v>
      </c>
      <c r="C23" s="23"/>
      <c r="D23" s="94"/>
    </row>
    <row r="24" spans="1:4" s="25" customFormat="1" ht="16.2" thickBot="1" x14ac:dyDescent="0.35">
      <c r="A24" s="80" t="s">
        <v>171</v>
      </c>
      <c r="B24" s="82" t="s">
        <v>172</v>
      </c>
      <c r="C24" s="81">
        <f>Schedule!D91</f>
        <v>42419</v>
      </c>
      <c r="D24" s="95"/>
    </row>
    <row r="25" spans="1:4" s="25" customFormat="1" ht="16.2" thickBot="1" x14ac:dyDescent="0.35">
      <c r="A25" s="80"/>
      <c r="B25" s="82" t="s">
        <v>173</v>
      </c>
      <c r="C25" s="81">
        <f>Schedule!D92</f>
        <v>42554</v>
      </c>
      <c r="D25" s="95"/>
    </row>
    <row r="26" spans="1:4" s="25" customFormat="1" ht="31.8" thickBot="1" x14ac:dyDescent="0.35">
      <c r="A26" s="80"/>
      <c r="B26" s="82" t="s">
        <v>174</v>
      </c>
      <c r="C26" s="81">
        <f>Schedule!D93</f>
        <v>42729</v>
      </c>
      <c r="D26" s="95"/>
    </row>
    <row r="27" spans="1:4" s="24" customFormat="1" ht="18" thickBot="1" x14ac:dyDescent="0.35">
      <c r="A27" s="34"/>
      <c r="B27" s="104" t="s">
        <v>71</v>
      </c>
      <c r="C27" s="23"/>
      <c r="D27" s="94"/>
    </row>
    <row r="28" spans="1:4" s="25" customFormat="1" ht="31.8" thickBot="1" x14ac:dyDescent="0.35">
      <c r="A28" s="80" t="s">
        <v>8</v>
      </c>
      <c r="B28" s="82" t="s">
        <v>175</v>
      </c>
      <c r="C28" s="81">
        <f>Schedule!D95</f>
        <v>42509</v>
      </c>
      <c r="D28" s="95"/>
    </row>
    <row r="29" spans="1:4" s="25" customFormat="1" ht="31.8" thickBot="1" x14ac:dyDescent="0.35">
      <c r="A29" s="80"/>
      <c r="B29" s="82" t="s">
        <v>381</v>
      </c>
      <c r="C29" s="81">
        <f>Schedule!D96</f>
        <v>42554</v>
      </c>
      <c r="D29" s="95"/>
    </row>
    <row r="30" spans="1:4" s="25" customFormat="1" ht="16.2" thickBot="1" x14ac:dyDescent="0.35">
      <c r="A30" s="80"/>
      <c r="B30" s="82" t="s">
        <v>176</v>
      </c>
      <c r="C30" s="81">
        <f>Schedule!D97</f>
        <v>42562</v>
      </c>
      <c r="D30" s="95"/>
    </row>
    <row r="31" spans="1:4" s="25" customFormat="1" ht="16.2" thickBot="1" x14ac:dyDescent="0.35">
      <c r="A31" s="80" t="s">
        <v>10</v>
      </c>
      <c r="B31" s="82" t="s">
        <v>177</v>
      </c>
      <c r="C31" s="81">
        <f>Schedule!D98</f>
        <v>42569</v>
      </c>
      <c r="D31" s="95"/>
    </row>
    <row r="32" spans="1:4" s="25" customFormat="1" ht="16.2" thickBot="1" x14ac:dyDescent="0.35">
      <c r="A32" s="80"/>
      <c r="B32" s="82" t="s">
        <v>178</v>
      </c>
      <c r="C32" s="81">
        <f>Schedule!D99</f>
        <v>42724</v>
      </c>
      <c r="D32" s="95"/>
    </row>
    <row r="33" spans="1:4" s="24" customFormat="1" ht="18" thickBot="1" x14ac:dyDescent="0.35">
      <c r="A33" s="34"/>
      <c r="B33" s="104" t="s">
        <v>36</v>
      </c>
      <c r="C33" s="21"/>
      <c r="D33" s="96"/>
    </row>
    <row r="34" spans="1:4" ht="172.2" thickBot="1" x14ac:dyDescent="0.35">
      <c r="A34" s="42" t="s">
        <v>8</v>
      </c>
      <c r="B34" s="43" t="s">
        <v>117</v>
      </c>
      <c r="C34" s="8">
        <f>Schedule!D109</f>
        <v>42477</v>
      </c>
      <c r="D34" s="92"/>
    </row>
    <row r="35" spans="1:4" ht="31.2" thickBot="1" x14ac:dyDescent="0.35">
      <c r="A35" s="44"/>
      <c r="B35" s="45" t="s">
        <v>103</v>
      </c>
      <c r="C35" s="9">
        <f>Schedule!D112</f>
        <v>42541</v>
      </c>
      <c r="D35" s="97"/>
    </row>
    <row r="36" spans="1:4" s="24" customFormat="1" ht="52.8" thickBot="1" x14ac:dyDescent="0.35">
      <c r="A36" s="34"/>
      <c r="B36" s="104" t="s">
        <v>236</v>
      </c>
      <c r="C36" s="22">
        <f>Schedule!D123</f>
        <v>42480</v>
      </c>
      <c r="D36" s="96"/>
    </row>
    <row r="37" spans="1:4" ht="31.8" thickBot="1" x14ac:dyDescent="0.35">
      <c r="A37" s="38" t="s">
        <v>96</v>
      </c>
      <c r="B37" s="46" t="s">
        <v>97</v>
      </c>
      <c r="C37" s="11"/>
      <c r="D37" s="98"/>
    </row>
    <row r="38" spans="1:4" ht="16.2" thickBot="1" x14ac:dyDescent="0.35">
      <c r="A38" s="280" t="s">
        <v>8</v>
      </c>
      <c r="B38" s="47" t="s">
        <v>42</v>
      </c>
      <c r="C38" s="12"/>
      <c r="D38" s="91"/>
    </row>
    <row r="39" spans="1:4" ht="16.2" thickBot="1" x14ac:dyDescent="0.35">
      <c r="A39" s="281"/>
      <c r="B39" s="48" t="s">
        <v>75</v>
      </c>
      <c r="C39" s="13"/>
      <c r="D39" s="99"/>
    </row>
    <row r="40" spans="1:4" ht="16.2" thickBot="1" x14ac:dyDescent="0.35">
      <c r="A40" s="281"/>
      <c r="B40" s="48" t="s">
        <v>76</v>
      </c>
      <c r="C40" s="13"/>
      <c r="D40" s="99"/>
    </row>
    <row r="41" spans="1:4" ht="16.2" thickBot="1" x14ac:dyDescent="0.35">
      <c r="A41" s="281"/>
      <c r="B41" s="48" t="s">
        <v>77</v>
      </c>
      <c r="C41" s="13"/>
      <c r="D41" s="99"/>
    </row>
    <row r="42" spans="1:4" ht="16.2" thickBot="1" x14ac:dyDescent="0.35">
      <c r="A42" s="281"/>
      <c r="B42" s="48" t="s">
        <v>78</v>
      </c>
      <c r="C42" s="13"/>
      <c r="D42" s="99"/>
    </row>
    <row r="43" spans="1:4" ht="31.8" thickBot="1" x14ac:dyDescent="0.35">
      <c r="A43" s="282"/>
      <c r="B43" s="49" t="s">
        <v>79</v>
      </c>
      <c r="C43" s="14"/>
      <c r="D43" s="99"/>
    </row>
    <row r="44" spans="1:4" s="24" customFormat="1" ht="52.8" thickBot="1" x14ac:dyDescent="0.35">
      <c r="A44" s="50"/>
      <c r="B44" s="104" t="s">
        <v>237</v>
      </c>
      <c r="C44" s="21"/>
      <c r="D44" s="96"/>
    </row>
    <row r="45" spans="1:4" ht="31.8" thickBot="1" x14ac:dyDescent="0.35">
      <c r="A45" s="36"/>
      <c r="B45" s="37" t="s">
        <v>107</v>
      </c>
      <c r="C45" s="5">
        <f>Schedule!D130</f>
        <v>42417</v>
      </c>
      <c r="D45" s="92"/>
    </row>
    <row r="46" spans="1:4" ht="47.4" thickBot="1" x14ac:dyDescent="0.35">
      <c r="A46" s="36" t="s">
        <v>209</v>
      </c>
      <c r="B46" s="37" t="s">
        <v>108</v>
      </c>
      <c r="C46" s="5">
        <f>Schedule!D137</f>
        <v>42447</v>
      </c>
      <c r="D46" s="92"/>
    </row>
    <row r="47" spans="1:4" ht="47.4" thickBot="1" x14ac:dyDescent="0.35">
      <c r="A47" s="38" t="s">
        <v>382</v>
      </c>
      <c r="B47" s="39" t="s">
        <v>109</v>
      </c>
      <c r="C47" s="6">
        <f>Schedule!D143</f>
        <v>42477</v>
      </c>
      <c r="D47" s="91"/>
    </row>
    <row r="48" spans="1:4" ht="47.4" thickBot="1" x14ac:dyDescent="0.35">
      <c r="A48" s="69" t="s">
        <v>8</v>
      </c>
      <c r="B48" s="71" t="s">
        <v>165</v>
      </c>
      <c r="C48" s="70">
        <f>Schedule!D146</f>
        <v>42516</v>
      </c>
      <c r="D48" s="91"/>
    </row>
    <row r="49" spans="1:4" ht="47.4" thickBot="1" x14ac:dyDescent="0.35">
      <c r="A49" s="38" t="s">
        <v>10</v>
      </c>
      <c r="B49" s="39" t="s">
        <v>119</v>
      </c>
      <c r="C49" s="6">
        <f>Schedule!D182</f>
        <v>42586</v>
      </c>
      <c r="D49" s="91"/>
    </row>
    <row r="50" spans="1:4" ht="47.4" thickBot="1" x14ac:dyDescent="0.35">
      <c r="A50" s="36"/>
      <c r="B50" s="37" t="s">
        <v>104</v>
      </c>
      <c r="C50" s="5">
        <f>Schedule!D144</f>
        <v>42523</v>
      </c>
      <c r="D50" s="92"/>
    </row>
    <row r="51" spans="1:4" ht="63" thickBot="1" x14ac:dyDescent="0.35">
      <c r="A51" s="36" t="s">
        <v>10</v>
      </c>
      <c r="B51" s="37" t="s">
        <v>105</v>
      </c>
      <c r="C51" s="5">
        <f>Schedule!D183</f>
        <v>42597</v>
      </c>
      <c r="D51" s="92"/>
    </row>
    <row r="52" spans="1:4" ht="31.8" thickBot="1" x14ac:dyDescent="0.35">
      <c r="A52" s="36"/>
      <c r="B52" s="37" t="s">
        <v>106</v>
      </c>
      <c r="C52" s="5">
        <f>Schedule!D148</f>
        <v>42537</v>
      </c>
      <c r="D52" s="92"/>
    </row>
    <row r="53" spans="1:4" s="24" customFormat="1" ht="87.6" thickBot="1" x14ac:dyDescent="0.35">
      <c r="A53" s="50"/>
      <c r="B53" s="104" t="s">
        <v>238</v>
      </c>
      <c r="C53" s="22">
        <f>Schedule!D151</f>
        <v>42507</v>
      </c>
      <c r="D53" s="96"/>
    </row>
    <row r="54" spans="1:4" ht="16.2" thickBot="1" x14ac:dyDescent="0.35">
      <c r="A54" s="36" t="s">
        <v>8</v>
      </c>
      <c r="B54" s="51" t="s">
        <v>116</v>
      </c>
      <c r="C54" s="15"/>
      <c r="D54" s="100"/>
    </row>
    <row r="55" spans="1:4" ht="47.4" thickBot="1" x14ac:dyDescent="0.35">
      <c r="A55" s="38"/>
      <c r="B55" s="39" t="s">
        <v>98</v>
      </c>
      <c r="C55" s="6"/>
      <c r="D55" s="91"/>
    </row>
    <row r="56" spans="1:4" ht="31.8" thickBot="1" x14ac:dyDescent="0.35">
      <c r="A56" s="38"/>
      <c r="B56" s="39" t="s">
        <v>383</v>
      </c>
      <c r="C56" s="6"/>
      <c r="D56" s="91"/>
    </row>
    <row r="57" spans="1:4" s="24" customFormat="1" ht="18" thickBot="1" x14ac:dyDescent="0.35">
      <c r="A57" s="34"/>
      <c r="B57" s="104" t="s">
        <v>50</v>
      </c>
      <c r="C57" s="21"/>
      <c r="D57" s="96"/>
    </row>
    <row r="58" spans="1:4" ht="47.4" thickBot="1" x14ac:dyDescent="0.35">
      <c r="A58" s="38" t="s">
        <v>8</v>
      </c>
      <c r="B58" s="39" t="s">
        <v>359</v>
      </c>
      <c r="C58" s="6">
        <f>Schedule!D160</f>
        <v>42564</v>
      </c>
      <c r="D58" s="91"/>
    </row>
    <row r="59" spans="1:4" ht="47.4" thickBot="1" x14ac:dyDescent="0.35">
      <c r="A59" s="38" t="s">
        <v>8</v>
      </c>
      <c r="B59" s="39" t="s">
        <v>213</v>
      </c>
      <c r="C59" s="6">
        <f>Schedule!D164</f>
        <v>42571</v>
      </c>
      <c r="D59" s="91"/>
    </row>
    <row r="60" spans="1:4" ht="63" thickBot="1" x14ac:dyDescent="0.35">
      <c r="A60" s="84" t="s">
        <v>8</v>
      </c>
      <c r="B60" s="39" t="s">
        <v>386</v>
      </c>
      <c r="C60" s="6">
        <f>Schedule!D166</f>
        <v>42576</v>
      </c>
      <c r="D60" s="91"/>
    </row>
    <row r="61" spans="1:4" s="24" customFormat="1" ht="70.2" thickBot="1" x14ac:dyDescent="0.35">
      <c r="A61" s="34"/>
      <c r="B61" s="104" t="s">
        <v>239</v>
      </c>
      <c r="C61" s="21"/>
      <c r="D61" s="96"/>
    </row>
    <row r="62" spans="1:4" ht="125.4" thickBot="1" x14ac:dyDescent="0.35">
      <c r="A62" s="38" t="s">
        <v>10</v>
      </c>
      <c r="B62" s="52" t="s">
        <v>188</v>
      </c>
      <c r="C62" s="6">
        <f>Schedule!D171</f>
        <v>42583</v>
      </c>
      <c r="D62" s="91"/>
    </row>
    <row r="63" spans="1:4" s="24" customFormat="1" ht="18" thickBot="1" x14ac:dyDescent="0.35">
      <c r="A63" s="34"/>
      <c r="B63" s="104" t="s">
        <v>54</v>
      </c>
      <c r="C63" s="21"/>
      <c r="D63" s="96"/>
    </row>
    <row r="64" spans="1:4" ht="16.2" thickBot="1" x14ac:dyDescent="0.35">
      <c r="A64" s="36" t="s">
        <v>69</v>
      </c>
      <c r="B64" s="51" t="s">
        <v>112</v>
      </c>
      <c r="C64" s="10">
        <f>Schedule!D180</f>
        <v>42571</v>
      </c>
      <c r="D64" s="101"/>
    </row>
    <row r="65" spans="1:4" ht="47.4" thickBot="1" x14ac:dyDescent="0.35">
      <c r="A65" s="36" t="s">
        <v>10</v>
      </c>
      <c r="B65" s="51" t="s">
        <v>201</v>
      </c>
      <c r="C65" s="10">
        <f>Schedule!D180</f>
        <v>42571</v>
      </c>
      <c r="D65" s="101"/>
    </row>
    <row r="66" spans="1:4" ht="47.4" thickBot="1" x14ac:dyDescent="0.35">
      <c r="A66" s="38" t="s">
        <v>10</v>
      </c>
      <c r="B66" s="39" t="s">
        <v>115</v>
      </c>
      <c r="C66" s="6">
        <f>Schedule!D182</f>
        <v>42586</v>
      </c>
      <c r="D66" s="91"/>
    </row>
    <row r="67" spans="1:4" ht="47.4" thickBot="1" x14ac:dyDescent="0.35">
      <c r="A67" s="69" t="s">
        <v>8</v>
      </c>
      <c r="B67" s="71" t="s">
        <v>166</v>
      </c>
      <c r="C67" s="70">
        <f>Schedule!D181</f>
        <v>42590</v>
      </c>
      <c r="D67" s="91"/>
    </row>
    <row r="68" spans="1:4" ht="63" thickBot="1" x14ac:dyDescent="0.35">
      <c r="A68" s="38" t="s">
        <v>10</v>
      </c>
      <c r="B68" s="39" t="s">
        <v>111</v>
      </c>
      <c r="C68" s="6">
        <f>Schedule!D183</f>
        <v>42597</v>
      </c>
      <c r="D68" s="91"/>
    </row>
    <row r="69" spans="1:4" s="24" customFormat="1" ht="35.4" thickBot="1" x14ac:dyDescent="0.35">
      <c r="A69" s="34"/>
      <c r="B69" s="104" t="s">
        <v>56</v>
      </c>
      <c r="C69" s="21"/>
      <c r="D69" s="96"/>
    </row>
    <row r="70" spans="1:4" ht="16.2" thickBot="1" x14ac:dyDescent="0.35">
      <c r="A70" s="36" t="s">
        <v>8</v>
      </c>
      <c r="B70" s="37" t="s">
        <v>137</v>
      </c>
      <c r="C70" s="5">
        <f>Schedule!D190</f>
        <v>42631</v>
      </c>
      <c r="D70" s="92"/>
    </row>
    <row r="71" spans="1:4" s="27" customFormat="1" ht="16.2" thickBot="1" x14ac:dyDescent="0.35">
      <c r="A71" s="53"/>
      <c r="B71" s="54" t="s">
        <v>121</v>
      </c>
      <c r="C71" s="26">
        <f>Schedule!D193</f>
        <v>42634</v>
      </c>
      <c r="D71" s="102"/>
    </row>
    <row r="72" spans="1:4" s="24" customFormat="1" ht="18" thickBot="1" x14ac:dyDescent="0.35">
      <c r="A72" s="34"/>
      <c r="B72" s="104" t="s">
        <v>59</v>
      </c>
      <c r="C72" s="21"/>
      <c r="D72" s="96"/>
    </row>
    <row r="73" spans="1:4" ht="47.4" thickBot="1" x14ac:dyDescent="0.35">
      <c r="A73" s="36" t="s">
        <v>8</v>
      </c>
      <c r="B73" s="37" t="s">
        <v>196</v>
      </c>
      <c r="C73" s="5">
        <f>Schedule!D199</f>
        <v>42656</v>
      </c>
      <c r="D73" s="92"/>
    </row>
    <row r="74" spans="1:4" ht="31.8" thickBot="1" x14ac:dyDescent="0.35">
      <c r="A74" s="38" t="s">
        <v>8</v>
      </c>
      <c r="B74" s="39" t="s">
        <v>384</v>
      </c>
      <c r="C74" s="6">
        <f>Schedule!D200</f>
        <v>42663</v>
      </c>
      <c r="D74" s="91"/>
    </row>
    <row r="75" spans="1:4" ht="16.2" thickBot="1" x14ac:dyDescent="0.35">
      <c r="A75" s="84" t="s">
        <v>8</v>
      </c>
      <c r="B75" s="39" t="s">
        <v>192</v>
      </c>
      <c r="C75" s="6">
        <f>Schedule!D202</f>
        <v>42670</v>
      </c>
      <c r="D75" s="91"/>
    </row>
    <row r="76" spans="1:4" ht="31.8" thickBot="1" x14ac:dyDescent="0.35">
      <c r="A76" s="36" t="s">
        <v>0</v>
      </c>
      <c r="B76" s="37" t="s">
        <v>385</v>
      </c>
      <c r="C76" s="5"/>
      <c r="D76" s="92"/>
    </row>
    <row r="77" spans="1:4" ht="47.4" thickBot="1" x14ac:dyDescent="0.35">
      <c r="A77" s="36" t="s">
        <v>8</v>
      </c>
      <c r="B77" s="73" t="s">
        <v>195</v>
      </c>
      <c r="C77" s="72">
        <f>Schedule!D206</f>
        <v>42677</v>
      </c>
      <c r="D77" s="92"/>
    </row>
    <row r="78" spans="1:4" ht="31.8" thickBot="1" x14ac:dyDescent="0.35">
      <c r="A78" s="38" t="s">
        <v>91</v>
      </c>
      <c r="B78" s="39" t="s">
        <v>194</v>
      </c>
      <c r="C78" s="6">
        <f>Schedule!D207</f>
        <v>42684</v>
      </c>
      <c r="D78" s="91"/>
    </row>
    <row r="79" spans="1:4" ht="16.2" thickBot="1" x14ac:dyDescent="0.35">
      <c r="A79" s="36" t="s">
        <v>8</v>
      </c>
      <c r="B79" s="37" t="s">
        <v>138</v>
      </c>
      <c r="C79" s="5">
        <f>Schedule!D210</f>
        <v>42719</v>
      </c>
      <c r="D79" s="92"/>
    </row>
    <row r="80" spans="1:4" thickBot="1" x14ac:dyDescent="0.35"/>
    <row r="81" hidden="1" thickBot="1" x14ac:dyDescent="0.35"/>
    <row r="82" hidden="1" thickBot="1" x14ac:dyDescent="0.35"/>
    <row r="83" hidden="1" thickBot="1" x14ac:dyDescent="0.35"/>
    <row r="84" hidden="1" thickBot="1" x14ac:dyDescent="0.35"/>
    <row r="85" hidden="1" thickBot="1" x14ac:dyDescent="0.35"/>
    <row r="86" hidden="1" thickBot="1" x14ac:dyDescent="0.35"/>
    <row r="87" hidden="1" thickBot="1" x14ac:dyDescent="0.35"/>
    <row r="88" hidden="1" thickBot="1" x14ac:dyDescent="0.35"/>
    <row r="89" hidden="1" thickBot="1" x14ac:dyDescent="0.35"/>
    <row r="90" hidden="1" thickBot="1" x14ac:dyDescent="0.35"/>
    <row r="91" hidden="1" thickBot="1" x14ac:dyDescent="0.35"/>
    <row r="92" hidden="1" thickBot="1" x14ac:dyDescent="0.35"/>
    <row r="93" hidden="1" thickBot="1" x14ac:dyDescent="0.35"/>
    <row r="94" ht="14.4" hidden="1" x14ac:dyDescent="0.3"/>
    <row r="95" ht="14.4" hidden="1" x14ac:dyDescent="0.3"/>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5"/>
  <sheetViews>
    <sheetView zoomScale="90" zoomScaleNormal="90" workbookViewId="0">
      <pane ySplit="1" topLeftCell="A75" activePane="bottomLeft" state="frozen"/>
      <selection pane="bottomLeft" activeCell="D57" sqref="D57"/>
    </sheetView>
  </sheetViews>
  <sheetFormatPr defaultColWidth="0" defaultRowHeight="14.4" zeroHeight="1" x14ac:dyDescent="0.3"/>
  <cols>
    <col min="1" max="1" width="14.44140625" style="31" customWidth="1"/>
    <col min="2" max="2" width="28.6640625" style="146" customWidth="1"/>
    <col min="3" max="3" width="18.5546875" style="31" customWidth="1"/>
    <col min="4" max="4" width="24.33203125" style="118"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8" customFormat="1" ht="75" customHeight="1" x14ac:dyDescent="0.3">
      <c r="A1" s="119" t="s">
        <v>15</v>
      </c>
      <c r="B1" s="137" t="s">
        <v>16</v>
      </c>
      <c r="C1" s="126" t="s">
        <v>241</v>
      </c>
      <c r="D1" s="107" t="s">
        <v>242</v>
      </c>
    </row>
    <row r="2" spans="1:4" s="28" customFormat="1" ht="62.4" customHeight="1" thickBot="1" x14ac:dyDescent="0.35">
      <c r="A2" s="120"/>
      <c r="B2" s="106" t="s">
        <v>240</v>
      </c>
      <c r="C2" s="127"/>
      <c r="D2" s="108"/>
    </row>
    <row r="3" spans="1:4" ht="52.2" x14ac:dyDescent="0.3">
      <c r="A3" s="121"/>
      <c r="B3" s="138" t="s">
        <v>133</v>
      </c>
      <c r="C3" s="128"/>
      <c r="D3" s="109"/>
    </row>
    <row r="4" spans="1:4" s="30" customFormat="1" ht="17.399999999999999" x14ac:dyDescent="0.3">
      <c r="A4" s="120"/>
      <c r="B4" s="138" t="s">
        <v>1</v>
      </c>
      <c r="C4" s="128"/>
      <c r="D4" s="109"/>
    </row>
    <row r="5" spans="1:4" ht="15.6" x14ac:dyDescent="0.3">
      <c r="A5" s="120" t="s">
        <v>2</v>
      </c>
      <c r="B5" s="139" t="s">
        <v>3</v>
      </c>
      <c r="C5" s="129"/>
      <c r="D5" s="110"/>
    </row>
    <row r="6" spans="1:4" ht="15.6" x14ac:dyDescent="0.3">
      <c r="A6" s="120" t="s">
        <v>4</v>
      </c>
      <c r="B6" s="139" t="s">
        <v>5</v>
      </c>
      <c r="C6" s="129"/>
      <c r="D6" s="110"/>
    </row>
    <row r="7" spans="1:4" ht="15.6" x14ac:dyDescent="0.3">
      <c r="A7" s="120" t="s">
        <v>6</v>
      </c>
      <c r="B7" s="139" t="s">
        <v>7</v>
      </c>
      <c r="C7" s="129"/>
      <c r="D7" s="110"/>
    </row>
    <row r="8" spans="1:4" ht="15.6" x14ac:dyDescent="0.3">
      <c r="A8" s="120" t="s">
        <v>8</v>
      </c>
      <c r="B8" s="139" t="s">
        <v>9</v>
      </c>
      <c r="C8" s="129"/>
      <c r="D8" s="110"/>
    </row>
    <row r="9" spans="1:4" ht="15.6" x14ac:dyDescent="0.3">
      <c r="A9" s="120" t="s">
        <v>10</v>
      </c>
      <c r="B9" s="139" t="s">
        <v>11</v>
      </c>
      <c r="C9" s="129"/>
      <c r="D9" s="110"/>
    </row>
    <row r="10" spans="1:4" ht="15.6" x14ac:dyDescent="0.3">
      <c r="A10" s="120" t="s">
        <v>12</v>
      </c>
      <c r="B10" s="139" t="s">
        <v>13</v>
      </c>
      <c r="C10" s="129"/>
      <c r="D10" s="110"/>
    </row>
    <row r="11" spans="1:4" ht="15.6" x14ac:dyDescent="0.3">
      <c r="A11" s="120" t="s">
        <v>209</v>
      </c>
      <c r="B11" s="139" t="s">
        <v>14</v>
      </c>
      <c r="C11" s="129"/>
      <c r="D11" s="110"/>
    </row>
    <row r="12" spans="1:4" ht="15.6" x14ac:dyDescent="0.3">
      <c r="A12" s="120" t="s">
        <v>87</v>
      </c>
      <c r="B12" s="139" t="s">
        <v>88</v>
      </c>
      <c r="C12" s="129"/>
      <c r="D12" s="110"/>
    </row>
    <row r="13" spans="1:4" ht="17.399999999999999" x14ac:dyDescent="0.3">
      <c r="A13" s="120" t="s">
        <v>18</v>
      </c>
      <c r="B13" s="139" t="s">
        <v>90</v>
      </c>
      <c r="C13" s="128"/>
      <c r="D13" s="109"/>
    </row>
    <row r="14" spans="1:4" s="30" customFormat="1" ht="35.4" thickBot="1" x14ac:dyDescent="0.35">
      <c r="A14" s="41"/>
      <c r="B14" s="147" t="s">
        <v>67</v>
      </c>
      <c r="C14" s="41"/>
      <c r="D14" s="111"/>
    </row>
    <row r="15" spans="1:4" ht="31.2" x14ac:dyDescent="0.3">
      <c r="A15" s="120" t="s">
        <v>8</v>
      </c>
      <c r="B15" s="139" t="s">
        <v>211</v>
      </c>
      <c r="C15" s="127">
        <f>Schedule!D62</f>
        <v>42555</v>
      </c>
      <c r="D15" s="112"/>
    </row>
    <row r="16" spans="1:4" ht="31.2" x14ac:dyDescent="0.3">
      <c r="A16" s="120" t="s">
        <v>8</v>
      </c>
      <c r="B16" s="139" t="s">
        <v>85</v>
      </c>
      <c r="C16" s="127">
        <f>Schedule!D63</f>
        <v>42569</v>
      </c>
      <c r="D16" s="112"/>
    </row>
    <row r="17" spans="1:4" ht="31.2" x14ac:dyDescent="0.3">
      <c r="A17" s="120" t="s">
        <v>10</v>
      </c>
      <c r="B17" s="139" t="s">
        <v>73</v>
      </c>
      <c r="C17" s="127">
        <f>Schedule!D64</f>
        <v>42597</v>
      </c>
      <c r="D17" s="112"/>
    </row>
    <row r="18" spans="1:4" ht="46.8" x14ac:dyDescent="0.3">
      <c r="A18" s="120" t="s">
        <v>10</v>
      </c>
      <c r="B18" s="139" t="s">
        <v>99</v>
      </c>
      <c r="C18" s="127">
        <f>Schedule!D65</f>
        <v>42614</v>
      </c>
      <c r="D18" s="112"/>
    </row>
    <row r="19" spans="1:4" ht="62.4" x14ac:dyDescent="0.3">
      <c r="A19" s="120" t="s">
        <v>8</v>
      </c>
      <c r="B19" s="139" t="s">
        <v>114</v>
      </c>
      <c r="C19" s="127">
        <f>Schedule!D66</f>
        <v>42631</v>
      </c>
      <c r="D19" s="112"/>
    </row>
    <row r="20" spans="1:4" ht="31.2" x14ac:dyDescent="0.3">
      <c r="A20" s="120" t="s">
        <v>69</v>
      </c>
      <c r="B20" s="139" t="s">
        <v>74</v>
      </c>
      <c r="C20" s="127">
        <f>Schedule!D67</f>
        <v>42634</v>
      </c>
      <c r="D20" s="112"/>
    </row>
    <row r="21" spans="1:4" ht="15.6" x14ac:dyDescent="0.3">
      <c r="A21" s="120" t="s">
        <v>8</v>
      </c>
      <c r="B21" s="139" t="s">
        <v>102</v>
      </c>
      <c r="C21" s="127">
        <f>Schedule!D68</f>
        <v>42684</v>
      </c>
      <c r="D21" s="112"/>
    </row>
    <row r="22" spans="1:4" ht="15.6" x14ac:dyDescent="0.3">
      <c r="A22" s="120"/>
      <c r="B22" s="139" t="s">
        <v>86</v>
      </c>
      <c r="C22" s="127">
        <f>Schedule!D69</f>
        <v>42719</v>
      </c>
      <c r="D22" s="112"/>
    </row>
    <row r="23" spans="1:4" s="24" customFormat="1" ht="18" thickBot="1" x14ac:dyDescent="0.35">
      <c r="A23" s="122"/>
      <c r="B23" s="147" t="s">
        <v>72</v>
      </c>
      <c r="C23" s="130"/>
      <c r="D23" s="113"/>
    </row>
    <row r="24" spans="1:4" s="25" customFormat="1" ht="31.8" thickBot="1" x14ac:dyDescent="0.35">
      <c r="A24" s="123" t="s">
        <v>171</v>
      </c>
      <c r="B24" s="140" t="s">
        <v>172</v>
      </c>
      <c r="C24" s="131">
        <f>Schedule!D89</f>
        <v>0</v>
      </c>
      <c r="D24" s="114"/>
    </row>
    <row r="25" spans="1:4" s="25" customFormat="1" ht="31.8" thickBot="1" x14ac:dyDescent="0.35">
      <c r="A25" s="123"/>
      <c r="B25" s="140" t="s">
        <v>173</v>
      </c>
      <c r="C25" s="131">
        <f>Schedule!D91</f>
        <v>42419</v>
      </c>
      <c r="D25" s="114"/>
    </row>
    <row r="26" spans="1:4" s="25" customFormat="1" ht="31.8" thickBot="1" x14ac:dyDescent="0.35">
      <c r="A26" s="123"/>
      <c r="B26" s="140" t="s">
        <v>174</v>
      </c>
      <c r="C26" s="131">
        <f>Schedule!D92</f>
        <v>42554</v>
      </c>
      <c r="D26" s="114"/>
    </row>
    <row r="27" spans="1:4" s="24" customFormat="1" ht="18" thickBot="1" x14ac:dyDescent="0.35">
      <c r="A27" s="122"/>
      <c r="B27" s="147" t="s">
        <v>71</v>
      </c>
      <c r="C27" s="130"/>
      <c r="D27" s="113"/>
    </row>
    <row r="28" spans="1:4" s="25" customFormat="1" ht="31.8" thickBot="1" x14ac:dyDescent="0.35">
      <c r="A28" s="123" t="s">
        <v>8</v>
      </c>
      <c r="B28" s="140" t="s">
        <v>175</v>
      </c>
      <c r="C28" s="131">
        <f>Schedule!D95</f>
        <v>42509</v>
      </c>
      <c r="D28" s="114"/>
    </row>
    <row r="29" spans="1:4" s="25" customFormat="1" ht="31.8" thickBot="1" x14ac:dyDescent="0.35">
      <c r="A29" s="123"/>
      <c r="B29" s="140" t="s">
        <v>381</v>
      </c>
      <c r="C29" s="131">
        <f>Schedule!D95</f>
        <v>42509</v>
      </c>
      <c r="D29" s="114"/>
    </row>
    <row r="30" spans="1:4" s="25" customFormat="1" ht="16.2" thickBot="1" x14ac:dyDescent="0.35">
      <c r="A30" s="123"/>
      <c r="B30" s="140" t="s">
        <v>176</v>
      </c>
      <c r="C30" s="131">
        <f>Schedule!D96</f>
        <v>42554</v>
      </c>
      <c r="D30" s="114"/>
    </row>
    <row r="31" spans="1:4" s="25" customFormat="1" ht="31.8" thickBot="1" x14ac:dyDescent="0.35">
      <c r="A31" s="123" t="s">
        <v>10</v>
      </c>
      <c r="B31" s="140" t="s">
        <v>177</v>
      </c>
      <c r="C31" s="131">
        <f>Schedule!D97</f>
        <v>42562</v>
      </c>
      <c r="D31" s="114"/>
    </row>
    <row r="32" spans="1:4" s="25" customFormat="1" ht="31.8" thickBot="1" x14ac:dyDescent="0.35">
      <c r="A32" s="123"/>
      <c r="B32" s="140" t="s">
        <v>178</v>
      </c>
      <c r="C32" s="131">
        <f>Schedule!D98</f>
        <v>42569</v>
      </c>
      <c r="D32" s="114"/>
    </row>
    <row r="33" spans="1:4" s="25" customFormat="1" ht="18" thickBot="1" x14ac:dyDescent="0.35">
      <c r="A33" s="147"/>
      <c r="B33" s="147" t="s">
        <v>243</v>
      </c>
      <c r="C33" s="147"/>
      <c r="D33" s="147"/>
    </row>
    <row r="34" spans="1:4" ht="50.4" x14ac:dyDescent="0.3">
      <c r="A34" s="120" t="s">
        <v>91</v>
      </c>
      <c r="B34" s="139" t="s">
        <v>140</v>
      </c>
      <c r="C34" s="127">
        <f>Schedule!D130</f>
        <v>42417</v>
      </c>
      <c r="D34" s="112"/>
    </row>
    <row r="35" spans="1:4" ht="46.8" x14ac:dyDescent="0.3">
      <c r="A35" s="120" t="s">
        <v>209</v>
      </c>
      <c r="B35" s="139" t="s">
        <v>134</v>
      </c>
      <c r="C35" s="127">
        <f>Schedule!D137</f>
        <v>42447</v>
      </c>
      <c r="D35" s="112"/>
    </row>
    <row r="36" spans="1:4" ht="62.4" x14ac:dyDescent="0.3">
      <c r="A36" s="120" t="s">
        <v>382</v>
      </c>
      <c r="B36" s="139" t="s">
        <v>109</v>
      </c>
      <c r="C36" s="127">
        <f>Schedule!D143</f>
        <v>42477</v>
      </c>
      <c r="D36" s="112"/>
    </row>
    <row r="37" spans="1:4" ht="218.4" x14ac:dyDescent="0.3">
      <c r="A37" s="120" t="s">
        <v>8</v>
      </c>
      <c r="B37" s="141" t="s">
        <v>143</v>
      </c>
      <c r="C37" s="132">
        <f>Schedule!D109</f>
        <v>42477</v>
      </c>
      <c r="D37" s="115"/>
    </row>
    <row r="38" spans="1:4" ht="18" thickBot="1" x14ac:dyDescent="0.35">
      <c r="A38" s="147"/>
      <c r="B38" s="147" t="s">
        <v>244</v>
      </c>
      <c r="C38" s="147"/>
      <c r="D38" s="147"/>
    </row>
    <row r="39" spans="1:4" ht="64.2" x14ac:dyDescent="0.3">
      <c r="A39" s="120" t="s">
        <v>96</v>
      </c>
      <c r="B39" s="139" t="s">
        <v>142</v>
      </c>
      <c r="C39" s="127">
        <f>Schedule!D123</f>
        <v>42480</v>
      </c>
      <c r="D39" s="116"/>
    </row>
    <row r="40" spans="1:4" ht="15.6" x14ac:dyDescent="0.3">
      <c r="A40" s="120" t="s">
        <v>8</v>
      </c>
      <c r="B40" s="139" t="s">
        <v>42</v>
      </c>
      <c r="C40" s="127"/>
      <c r="D40" s="112"/>
    </row>
    <row r="41" spans="1:4" ht="31.2" x14ac:dyDescent="0.3">
      <c r="A41" s="120"/>
      <c r="B41" s="142" t="s">
        <v>75</v>
      </c>
      <c r="C41" s="133"/>
      <c r="D41" s="117"/>
    </row>
    <row r="42" spans="1:4" ht="31.2" x14ac:dyDescent="0.3">
      <c r="A42" s="120"/>
      <c r="B42" s="142" t="s">
        <v>76</v>
      </c>
      <c r="C42" s="133"/>
      <c r="D42" s="117"/>
    </row>
    <row r="43" spans="1:4" ht="31.2" x14ac:dyDescent="0.3">
      <c r="A43" s="120"/>
      <c r="B43" s="142" t="s">
        <v>77</v>
      </c>
      <c r="C43" s="133"/>
      <c r="D43" s="117"/>
    </row>
    <row r="44" spans="1:4" ht="15.6" x14ac:dyDescent="0.3">
      <c r="A44" s="120"/>
      <c r="B44" s="142" t="s">
        <v>78</v>
      </c>
      <c r="C44" s="133"/>
      <c r="D44" s="117"/>
    </row>
    <row r="45" spans="1:4" ht="31.2" x14ac:dyDescent="0.3">
      <c r="A45" s="120"/>
      <c r="B45" s="142" t="s">
        <v>79</v>
      </c>
      <c r="C45" s="133"/>
      <c r="D45" s="117"/>
    </row>
    <row r="46" spans="1:4" ht="76.2" x14ac:dyDescent="0.3">
      <c r="A46" s="124"/>
      <c r="B46" s="143" t="s">
        <v>139</v>
      </c>
      <c r="C46" s="127">
        <f>Schedule!D151</f>
        <v>42507</v>
      </c>
      <c r="D46" s="112"/>
    </row>
    <row r="47" spans="1:4" ht="15.6" x14ac:dyDescent="0.3">
      <c r="A47" s="120" t="s">
        <v>8</v>
      </c>
      <c r="B47" s="139" t="s">
        <v>116</v>
      </c>
      <c r="C47" s="127"/>
      <c r="D47" s="112"/>
    </row>
    <row r="48" spans="1:4" ht="46.8" x14ac:dyDescent="0.3">
      <c r="A48" s="120" t="s">
        <v>8</v>
      </c>
      <c r="B48" s="139" t="s">
        <v>98</v>
      </c>
      <c r="C48" s="127"/>
      <c r="D48" s="112"/>
    </row>
    <row r="49" spans="1:4" ht="46.8" x14ac:dyDescent="0.3">
      <c r="A49" s="120" t="s">
        <v>8</v>
      </c>
      <c r="B49" s="139" t="s">
        <v>383</v>
      </c>
      <c r="C49" s="127"/>
      <c r="D49" s="112"/>
    </row>
    <row r="50" spans="1:4" ht="31.2" x14ac:dyDescent="0.3">
      <c r="A50" s="120" t="s">
        <v>118</v>
      </c>
      <c r="B50" s="139" t="s">
        <v>232</v>
      </c>
      <c r="C50" s="127">
        <f>Schedule!D183</f>
        <v>42597</v>
      </c>
      <c r="D50" s="112"/>
    </row>
    <row r="51" spans="1:4" ht="98.4" customHeight="1" x14ac:dyDescent="0.3">
      <c r="A51" s="120" t="s">
        <v>8</v>
      </c>
      <c r="B51" s="144" t="s">
        <v>247</v>
      </c>
      <c r="C51" s="134">
        <f>Schedule!D146</f>
        <v>42516</v>
      </c>
      <c r="D51" s="108"/>
    </row>
    <row r="52" spans="1:4" ht="62.4" x14ac:dyDescent="0.3">
      <c r="A52" s="120" t="s">
        <v>10</v>
      </c>
      <c r="B52" s="139" t="s">
        <v>104</v>
      </c>
      <c r="C52" s="127">
        <f>Schedule!D144</f>
        <v>42523</v>
      </c>
      <c r="D52" s="112"/>
    </row>
    <row r="53" spans="1:4" ht="78" x14ac:dyDescent="0.3">
      <c r="A53" s="120" t="s">
        <v>10</v>
      </c>
      <c r="B53" s="139" t="s">
        <v>105</v>
      </c>
      <c r="C53" s="127">
        <f>Schedule!D183</f>
        <v>42597</v>
      </c>
      <c r="D53" s="112"/>
    </row>
    <row r="54" spans="1:4" ht="46.8" x14ac:dyDescent="0.3">
      <c r="A54" s="120" t="s">
        <v>8</v>
      </c>
      <c r="B54" s="139" t="s">
        <v>106</v>
      </c>
      <c r="C54" s="127">
        <f>Schedule!D148</f>
        <v>42537</v>
      </c>
      <c r="D54" s="112"/>
    </row>
    <row r="55" spans="1:4" ht="31.2" x14ac:dyDescent="0.3">
      <c r="A55" s="120"/>
      <c r="B55" s="139" t="s">
        <v>46</v>
      </c>
      <c r="C55" s="127"/>
      <c r="D55" s="112"/>
    </row>
    <row r="56" spans="1:4" ht="31.2" x14ac:dyDescent="0.3">
      <c r="A56" s="120" t="s">
        <v>91</v>
      </c>
      <c r="B56" s="139" t="s">
        <v>135</v>
      </c>
      <c r="C56" s="127">
        <f>Schedule!D112</f>
        <v>42541</v>
      </c>
      <c r="D56" s="112"/>
    </row>
    <row r="57" spans="1:4" ht="46.8" x14ac:dyDescent="0.3">
      <c r="A57" s="120" t="s">
        <v>8</v>
      </c>
      <c r="B57" s="139" t="s">
        <v>387</v>
      </c>
      <c r="C57" s="127">
        <f>Schedule!D160</f>
        <v>42564</v>
      </c>
      <c r="D57" s="112"/>
    </row>
    <row r="58" spans="1:4" ht="62.4" x14ac:dyDescent="0.3">
      <c r="A58" s="120" t="s">
        <v>8</v>
      </c>
      <c r="B58" s="139" t="s">
        <v>362</v>
      </c>
      <c r="C58" s="127">
        <f>Schedule!D164</f>
        <v>42571</v>
      </c>
      <c r="D58" s="112"/>
    </row>
    <row r="59" spans="1:4" ht="62.4" x14ac:dyDescent="0.3">
      <c r="A59" s="120" t="s">
        <v>8</v>
      </c>
      <c r="B59" s="139" t="s">
        <v>388</v>
      </c>
      <c r="C59" s="127">
        <f>Schedule!D166</f>
        <v>42576</v>
      </c>
      <c r="D59" s="112"/>
    </row>
    <row r="60" spans="1:4" ht="15.6" x14ac:dyDescent="0.3">
      <c r="A60" s="120" t="s">
        <v>69</v>
      </c>
      <c r="B60" s="139" t="s">
        <v>112</v>
      </c>
      <c r="C60" s="127">
        <f>Schedule!D180</f>
        <v>42571</v>
      </c>
      <c r="D60" s="112"/>
    </row>
    <row r="61" spans="1:4" ht="62.4" x14ac:dyDescent="0.3">
      <c r="A61" s="120" t="s">
        <v>10</v>
      </c>
      <c r="B61" s="139" t="s">
        <v>202</v>
      </c>
      <c r="C61" s="127">
        <f>Schedule!D180</f>
        <v>42571</v>
      </c>
      <c r="D61" s="112"/>
    </row>
    <row r="62" spans="1:4" ht="62.4" x14ac:dyDescent="0.3">
      <c r="A62" s="120" t="s">
        <v>10</v>
      </c>
      <c r="B62" s="139" t="s">
        <v>115</v>
      </c>
      <c r="C62" s="127">
        <f>Schedule!D182</f>
        <v>42586</v>
      </c>
      <c r="D62" s="112"/>
    </row>
    <row r="63" spans="1:4" ht="18" thickBot="1" x14ac:dyDescent="0.35">
      <c r="A63" s="147"/>
      <c r="B63" s="147" t="s">
        <v>245</v>
      </c>
      <c r="C63" s="147"/>
      <c r="D63" s="147"/>
    </row>
    <row r="64" spans="1:4" ht="174" customHeight="1" x14ac:dyDescent="0.3">
      <c r="A64" s="120" t="s">
        <v>10</v>
      </c>
      <c r="B64" s="141" t="s">
        <v>189</v>
      </c>
      <c r="C64" s="127">
        <f>Schedule!D171</f>
        <v>42583</v>
      </c>
      <c r="D64" s="112"/>
    </row>
    <row r="65" spans="1:4" ht="36.6" customHeight="1" thickBot="1" x14ac:dyDescent="0.35">
      <c r="A65" s="147"/>
      <c r="B65" s="147" t="s">
        <v>246</v>
      </c>
      <c r="C65" s="147"/>
      <c r="D65" s="147"/>
    </row>
    <row r="66" spans="1:4" ht="84" customHeight="1" x14ac:dyDescent="0.3">
      <c r="A66" s="120" t="s">
        <v>8</v>
      </c>
      <c r="B66" s="144" t="s">
        <v>166</v>
      </c>
      <c r="C66" s="134">
        <f>Schedule!D181</f>
        <v>42590</v>
      </c>
      <c r="D66" s="108"/>
    </row>
    <row r="67" spans="1:4" ht="78" x14ac:dyDescent="0.3">
      <c r="A67" s="120" t="s">
        <v>10</v>
      </c>
      <c r="B67" s="139" t="s">
        <v>111</v>
      </c>
      <c r="C67" s="127">
        <f>Schedule!D183</f>
        <v>42597</v>
      </c>
      <c r="D67" s="112"/>
    </row>
    <row r="68" spans="1:4" ht="15.6" x14ac:dyDescent="0.3">
      <c r="A68" s="120" t="s">
        <v>8</v>
      </c>
      <c r="B68" s="139" t="s">
        <v>137</v>
      </c>
      <c r="C68" s="127">
        <f>Schedule!D190</f>
        <v>42631</v>
      </c>
      <c r="D68" s="112"/>
    </row>
    <row r="69" spans="1:4" ht="15.6" x14ac:dyDescent="0.3">
      <c r="A69" s="120" t="s">
        <v>10</v>
      </c>
      <c r="B69" s="141" t="s">
        <v>131</v>
      </c>
      <c r="C69" s="127">
        <f>Schedule!D193</f>
        <v>42634</v>
      </c>
      <c r="D69" s="112"/>
    </row>
    <row r="70" spans="1:4" ht="18" thickBot="1" x14ac:dyDescent="0.35">
      <c r="A70" s="147"/>
      <c r="B70" s="147" t="s">
        <v>59</v>
      </c>
      <c r="C70" s="147"/>
      <c r="D70" s="147"/>
    </row>
    <row r="71" spans="1:4" ht="46.8" x14ac:dyDescent="0.3">
      <c r="A71" s="120" t="s">
        <v>8</v>
      </c>
      <c r="B71" s="139" t="s">
        <v>197</v>
      </c>
      <c r="C71" s="127">
        <f>Schedule!D199</f>
        <v>42656</v>
      </c>
      <c r="D71" s="112"/>
    </row>
    <row r="72" spans="1:4" ht="31.2" x14ac:dyDescent="0.3">
      <c r="A72" s="120" t="s">
        <v>8</v>
      </c>
      <c r="B72" s="139" t="s">
        <v>384</v>
      </c>
      <c r="C72" s="127">
        <f>Schedule!D200</f>
        <v>42663</v>
      </c>
      <c r="D72" s="112"/>
    </row>
    <row r="73" spans="1:4" ht="31.2" x14ac:dyDescent="0.3">
      <c r="A73" s="120" t="s">
        <v>8</v>
      </c>
      <c r="B73" s="139" t="s">
        <v>192</v>
      </c>
      <c r="C73" s="127">
        <f>Schedule!D202</f>
        <v>42670</v>
      </c>
      <c r="D73" s="112"/>
    </row>
    <row r="74" spans="1:4" ht="31.2" x14ac:dyDescent="0.3">
      <c r="A74" s="120" t="s">
        <v>8</v>
      </c>
      <c r="B74" s="139" t="s">
        <v>193</v>
      </c>
      <c r="C74" s="127">
        <f>Schedule!D204</f>
        <v>42677</v>
      </c>
      <c r="D74" s="112"/>
    </row>
    <row r="75" spans="1:4" ht="46.8" x14ac:dyDescent="0.3">
      <c r="A75" s="120" t="s">
        <v>8</v>
      </c>
      <c r="B75" s="139" t="s">
        <v>385</v>
      </c>
      <c r="C75" s="127"/>
      <c r="D75" s="112"/>
    </row>
    <row r="76" spans="1:4" ht="46.8" x14ac:dyDescent="0.3">
      <c r="A76" s="120" t="s">
        <v>8</v>
      </c>
      <c r="B76" s="144" t="s">
        <v>168</v>
      </c>
      <c r="C76" s="134">
        <f>Schedule!D206</f>
        <v>42677</v>
      </c>
      <c r="D76" s="108"/>
    </row>
    <row r="77" spans="1:4" ht="31.2" x14ac:dyDescent="0.3">
      <c r="A77" s="125" t="s">
        <v>91</v>
      </c>
      <c r="B77" s="145" t="s">
        <v>194</v>
      </c>
      <c r="C77" s="135">
        <f>Schedule!D207</f>
        <v>42684</v>
      </c>
      <c r="D77" s="108"/>
    </row>
    <row r="78" spans="1:4" ht="16.2" thickBot="1" x14ac:dyDescent="0.35">
      <c r="A78" s="125" t="s">
        <v>8</v>
      </c>
      <c r="B78" s="145" t="s">
        <v>132</v>
      </c>
      <c r="C78" s="136">
        <f>Schedule!D69</f>
        <v>42719</v>
      </c>
      <c r="D78" s="108"/>
    </row>
    <row r="79" spans="1:4" x14ac:dyDescent="0.3"/>
    <row r="80" spans="1:4"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25" zoomScale="90" zoomScaleNormal="90" workbookViewId="0">
      <selection activeCell="E35" sqref="E35"/>
    </sheetView>
  </sheetViews>
  <sheetFormatPr defaultRowHeight="14.4" x14ac:dyDescent="0.3"/>
  <cols>
    <col min="2" max="2" width="21.6640625" style="60" customWidth="1"/>
    <col min="3" max="3" width="33" customWidth="1"/>
    <col min="4" max="5" width="12.33203125" customWidth="1"/>
    <col min="6" max="6" width="38.109375" customWidth="1"/>
  </cols>
  <sheetData>
    <row r="1" spans="1:17"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157</v>
      </c>
      <c r="O1" s="55" t="s">
        <v>158</v>
      </c>
      <c r="P1" s="55" t="s">
        <v>159</v>
      </c>
      <c r="Q1" s="55" t="s">
        <v>160</v>
      </c>
    </row>
    <row r="2" spans="1:17" ht="34.799999999999997" x14ac:dyDescent="0.3">
      <c r="B2" s="60" t="str">
        <f>Schedule!A2</f>
        <v>ATSAC</v>
      </c>
      <c r="C2" s="56"/>
      <c r="D2" s="58">
        <f>Schedule!D130</f>
        <v>42417</v>
      </c>
      <c r="E2" s="58">
        <f>Schedule!D130</f>
        <v>42417</v>
      </c>
      <c r="F2" s="56" t="s">
        <v>140</v>
      </c>
      <c r="G2" t="b">
        <v>1</v>
      </c>
    </row>
    <row r="3" spans="1:17" ht="31.2" x14ac:dyDescent="0.3">
      <c r="B3" s="60" t="str">
        <f>Schedule!A2</f>
        <v>ATSAC</v>
      </c>
      <c r="C3" s="57"/>
      <c r="D3" s="59">
        <f>Schedule!D137</f>
        <v>42447</v>
      </c>
      <c r="E3" s="59">
        <f>Schedule!D137</f>
        <v>42447</v>
      </c>
      <c r="F3" s="57" t="s">
        <v>134</v>
      </c>
      <c r="G3" t="b">
        <v>1</v>
      </c>
    </row>
    <row r="4" spans="1:17" ht="46.8" x14ac:dyDescent="0.3">
      <c r="B4" s="60" t="str">
        <f>Schedule!A2</f>
        <v>ATSAC</v>
      </c>
      <c r="C4" s="56"/>
      <c r="D4" s="58">
        <f>Schedule!D143</f>
        <v>42477</v>
      </c>
      <c r="E4" s="58">
        <f>Schedule!D143</f>
        <v>42477</v>
      </c>
      <c r="F4" s="56" t="s">
        <v>109</v>
      </c>
      <c r="G4" t="b">
        <v>1</v>
      </c>
    </row>
    <row r="5" spans="1:17" ht="187.2" x14ac:dyDescent="0.3">
      <c r="B5" s="60" t="str">
        <f>Schedule!A2</f>
        <v>ATSAC</v>
      </c>
      <c r="C5" s="61"/>
      <c r="D5" s="62">
        <f>Schedule!D109</f>
        <v>42477</v>
      </c>
      <c r="E5" s="62">
        <f>Schedule!D109</f>
        <v>42477</v>
      </c>
      <c r="F5" s="61" t="s">
        <v>143</v>
      </c>
      <c r="G5" t="b">
        <v>1</v>
      </c>
    </row>
    <row r="6" spans="1:17" ht="64.2" x14ac:dyDescent="0.3">
      <c r="B6" s="60" t="str">
        <f>Schedule!A2</f>
        <v>ATSAC</v>
      </c>
      <c r="C6" s="56"/>
      <c r="D6" s="58">
        <f>Schedule!D123</f>
        <v>42480</v>
      </c>
      <c r="E6" s="58">
        <f>Schedule!D123</f>
        <v>42480</v>
      </c>
      <c r="F6" s="56" t="s">
        <v>142</v>
      </c>
      <c r="G6" t="b">
        <v>1</v>
      </c>
    </row>
    <row r="7" spans="1:17" ht="31.2" x14ac:dyDescent="0.3">
      <c r="B7" s="60" t="str">
        <f>Schedule!A2</f>
        <v>ATSAC</v>
      </c>
      <c r="C7" s="57"/>
      <c r="D7" s="59">
        <f>Schedule!D92</f>
        <v>42554</v>
      </c>
      <c r="E7" s="59">
        <f>Schedule!D92</f>
        <v>42554</v>
      </c>
      <c r="F7" s="57" t="s">
        <v>84</v>
      </c>
      <c r="G7" t="b">
        <v>1</v>
      </c>
    </row>
    <row r="8" spans="1:17" ht="48.6" x14ac:dyDescent="0.3">
      <c r="B8" s="60" t="str">
        <f>Schedule!A2</f>
        <v>ATSAC</v>
      </c>
      <c r="C8" s="63"/>
      <c r="D8" s="58">
        <f>Schedule!D151</f>
        <v>42507</v>
      </c>
      <c r="E8" s="58">
        <f>Schedule!D151</f>
        <v>42507</v>
      </c>
      <c r="F8" s="63" t="s">
        <v>139</v>
      </c>
      <c r="G8" t="b">
        <v>1</v>
      </c>
    </row>
    <row r="9" spans="1:17" ht="31.2" x14ac:dyDescent="0.3">
      <c r="B9" s="60" t="str">
        <f>Schedule!A2</f>
        <v>ATSAC</v>
      </c>
      <c r="C9" s="56"/>
      <c r="D9" s="58" t="e">
        <f>Schedule!#REF!</f>
        <v>#REF!</v>
      </c>
      <c r="E9" s="58" t="e">
        <f>Schedule!#REF!</f>
        <v>#REF!</v>
      </c>
      <c r="F9" s="56" t="s">
        <v>119</v>
      </c>
      <c r="G9" t="b">
        <v>1</v>
      </c>
    </row>
    <row r="10" spans="1:17" ht="46.8" x14ac:dyDescent="0.3">
      <c r="B10" s="60" t="str">
        <f>Schedule!A2</f>
        <v>ATSAC</v>
      </c>
      <c r="C10" s="57"/>
      <c r="D10" s="59">
        <f>Schedule!D144</f>
        <v>42523</v>
      </c>
      <c r="E10" s="59">
        <f>Schedule!D144</f>
        <v>42523</v>
      </c>
      <c r="F10" s="57" t="s">
        <v>104</v>
      </c>
      <c r="G10" t="b">
        <v>1</v>
      </c>
    </row>
    <row r="11" spans="1:17" ht="62.4" x14ac:dyDescent="0.3">
      <c r="B11" s="60" t="str">
        <f>Schedule!A2</f>
        <v>ATSAC</v>
      </c>
      <c r="C11" s="56"/>
      <c r="D11" s="58" t="e">
        <f>Schedule!#REF!</f>
        <v>#REF!</v>
      </c>
      <c r="E11" s="58" t="e">
        <f>Schedule!#REF!</f>
        <v>#REF!</v>
      </c>
      <c r="F11" s="56" t="s">
        <v>105</v>
      </c>
      <c r="G11" t="b">
        <v>1</v>
      </c>
    </row>
    <row r="12" spans="1:17" ht="31.2" x14ac:dyDescent="0.3">
      <c r="B12" s="60" t="s">
        <v>164</v>
      </c>
      <c r="C12" s="56"/>
      <c r="D12" s="58" t="e">
        <f>Schedule!#REF!</f>
        <v>#REF!</v>
      </c>
      <c r="E12" s="58" t="e">
        <f>Schedule!#REF!</f>
        <v>#REF!</v>
      </c>
      <c r="F12" s="74" t="s">
        <v>167</v>
      </c>
      <c r="G12" t="b">
        <v>1</v>
      </c>
    </row>
    <row r="13" spans="1:17" ht="31.2" x14ac:dyDescent="0.3">
      <c r="B13" s="60" t="str">
        <f>Schedule!A2</f>
        <v>ATSAC</v>
      </c>
      <c r="C13" s="57"/>
      <c r="D13" s="59">
        <f>Schedule!D148</f>
        <v>42537</v>
      </c>
      <c r="E13" s="59">
        <f>Schedule!D148</f>
        <v>42537</v>
      </c>
      <c r="F13" s="57" t="s">
        <v>106</v>
      </c>
      <c r="G13" t="b">
        <v>1</v>
      </c>
    </row>
    <row r="14" spans="1:17" ht="15.6" x14ac:dyDescent="0.3">
      <c r="B14" s="60" t="str">
        <f>Schedule!A2</f>
        <v>ATSAC</v>
      </c>
      <c r="C14" s="56"/>
      <c r="D14" s="59">
        <f>Schedule!D95</f>
        <v>42509</v>
      </c>
      <c r="E14" s="59">
        <f>Schedule!D95</f>
        <v>42509</v>
      </c>
      <c r="F14" s="56" t="s">
        <v>141</v>
      </c>
      <c r="G14" t="b">
        <v>1</v>
      </c>
    </row>
    <row r="15" spans="1:17" ht="31.2" x14ac:dyDescent="0.3">
      <c r="B15" s="60" t="str">
        <f>Schedule!A2</f>
        <v>ATSAC</v>
      </c>
      <c r="C15" s="56"/>
      <c r="D15" s="58">
        <f>Schedule!D112</f>
        <v>42541</v>
      </c>
      <c r="E15" s="58">
        <f>Schedule!D112</f>
        <v>42541</v>
      </c>
      <c r="F15" s="56" t="s">
        <v>135</v>
      </c>
      <c r="G15" t="b">
        <v>1</v>
      </c>
    </row>
    <row r="16" spans="1:17" ht="31.2" x14ac:dyDescent="0.3">
      <c r="B16" s="60" t="str">
        <f>Schedule!A2</f>
        <v>ATSAC</v>
      </c>
      <c r="C16" s="57"/>
      <c r="D16" s="58">
        <f>Schedule!D96</f>
        <v>42554</v>
      </c>
      <c r="E16" s="58">
        <f>Schedule!D96</f>
        <v>42554</v>
      </c>
      <c r="F16" s="57" t="s">
        <v>47</v>
      </c>
      <c r="G16" t="b">
        <v>1</v>
      </c>
    </row>
    <row r="17" spans="2:7" ht="31.2" x14ac:dyDescent="0.3">
      <c r="B17" s="60" t="str">
        <f>Schedule!A2</f>
        <v>ATSAC</v>
      </c>
      <c r="C17" s="56"/>
      <c r="D17" s="58" t="e">
        <f>Schedule!#REF!</f>
        <v>#REF!</v>
      </c>
      <c r="E17" s="58" t="e">
        <f>Schedule!#REF!</f>
        <v>#REF!</v>
      </c>
      <c r="F17" s="56" t="s">
        <v>110</v>
      </c>
      <c r="G17" t="b">
        <v>1</v>
      </c>
    </row>
    <row r="18" spans="2:7" ht="15.6" x14ac:dyDescent="0.3">
      <c r="B18" s="60" t="s">
        <v>164</v>
      </c>
      <c r="C18" s="56"/>
      <c r="D18" s="58"/>
      <c r="E18" s="58"/>
      <c r="F18" s="56"/>
    </row>
    <row r="19" spans="2:7" ht="46.8" x14ac:dyDescent="0.3">
      <c r="B19" s="60" t="str">
        <f>Schedule!A2</f>
        <v>ATSAC</v>
      </c>
      <c r="C19" s="56"/>
      <c r="D19" s="58">
        <f>Schedule!D98</f>
        <v>42569</v>
      </c>
      <c r="E19" s="58">
        <f>Schedule!D98</f>
        <v>42569</v>
      </c>
      <c r="F19" s="56" t="s">
        <v>136</v>
      </c>
      <c r="G19" t="b">
        <v>1</v>
      </c>
    </row>
    <row r="20" spans="2:7" ht="15.6" x14ac:dyDescent="0.3">
      <c r="B20" s="60" t="str">
        <f>Schedule!A2</f>
        <v>ATSAC</v>
      </c>
      <c r="C20" s="57"/>
      <c r="D20" s="59">
        <f>Schedule!D180</f>
        <v>42571</v>
      </c>
      <c r="E20" s="59">
        <f>Schedule!D180</f>
        <v>42571</v>
      </c>
      <c r="F20" s="57" t="s">
        <v>112</v>
      </c>
      <c r="G20" t="b">
        <v>1</v>
      </c>
    </row>
    <row r="21" spans="2:7" ht="31.2" x14ac:dyDescent="0.3">
      <c r="B21" s="60" t="str">
        <f>Schedule!A2</f>
        <v>ATSAC</v>
      </c>
      <c r="C21" s="56"/>
      <c r="D21" s="58">
        <f>Schedule!D180</f>
        <v>42571</v>
      </c>
      <c r="E21" s="58">
        <f>Schedule!D180</f>
        <v>42571</v>
      </c>
      <c r="F21" s="56" t="s">
        <v>120</v>
      </c>
      <c r="G21" t="b">
        <v>1</v>
      </c>
    </row>
    <row r="22" spans="2:7" ht="46.8" x14ac:dyDescent="0.3">
      <c r="B22" s="60" t="str">
        <f>Schedule!A2</f>
        <v>ATSAC</v>
      </c>
      <c r="C22" s="57"/>
      <c r="D22" s="59" t="e">
        <f>Schedule!#REF!</f>
        <v>#REF!</v>
      </c>
      <c r="E22" s="59" t="e">
        <f>Schedule!#REF!</f>
        <v>#REF!</v>
      </c>
      <c r="F22" s="57" t="s">
        <v>115</v>
      </c>
      <c r="G22" t="b">
        <v>1</v>
      </c>
    </row>
    <row r="23" spans="2:7" ht="126.6" x14ac:dyDescent="0.3">
      <c r="B23" s="60" t="str">
        <f>Schedule!A2</f>
        <v>ATSAC</v>
      </c>
      <c r="C23" s="64"/>
      <c r="D23" s="58">
        <f>Schedule!D171</f>
        <v>42583</v>
      </c>
      <c r="E23" s="58">
        <f>Schedule!D171</f>
        <v>42583</v>
      </c>
      <c r="F23" s="64" t="s">
        <v>144</v>
      </c>
      <c r="G23" t="b">
        <v>1</v>
      </c>
    </row>
    <row r="24" spans="2:7" ht="46.8" x14ac:dyDescent="0.3">
      <c r="C24" s="64"/>
      <c r="D24" s="58">
        <f>Schedule!D181</f>
        <v>42590</v>
      </c>
      <c r="E24" s="58">
        <f>Schedule!D181</f>
        <v>42590</v>
      </c>
      <c r="F24" s="75" t="s">
        <v>166</v>
      </c>
    </row>
    <row r="25" spans="2:7" ht="62.4" x14ac:dyDescent="0.3">
      <c r="B25" s="60" t="str">
        <f>Schedule!A2</f>
        <v>ATSAC</v>
      </c>
      <c r="C25" s="57"/>
      <c r="D25" s="59">
        <f>Schedule!D183</f>
        <v>42597</v>
      </c>
      <c r="E25" s="59">
        <f>Schedule!D183</f>
        <v>42597</v>
      </c>
      <c r="F25" s="57" t="s">
        <v>111</v>
      </c>
      <c r="G25" t="b">
        <v>1</v>
      </c>
    </row>
    <row r="26" spans="2:7" ht="15.6" x14ac:dyDescent="0.3">
      <c r="B26" s="60" t="str">
        <f>Schedule!A2</f>
        <v>ATSAC</v>
      </c>
      <c r="C26" s="57"/>
      <c r="D26" s="59">
        <f>Schedule!D65</f>
        <v>42614</v>
      </c>
      <c r="E26" s="59">
        <f>Schedule!D65</f>
        <v>42614</v>
      </c>
      <c r="F26" s="57" t="s">
        <v>163</v>
      </c>
    </row>
    <row r="27" spans="2:7" ht="15.6" x14ac:dyDescent="0.3">
      <c r="B27" s="60" t="str">
        <f>Schedule!A2</f>
        <v>ATSAC</v>
      </c>
      <c r="C27" s="56"/>
      <c r="D27" s="58">
        <f>Schedule!D190</f>
        <v>42631</v>
      </c>
      <c r="E27" s="58">
        <f>Schedule!D190</f>
        <v>42631</v>
      </c>
      <c r="F27" s="56" t="s">
        <v>137</v>
      </c>
      <c r="G27" t="b">
        <v>1</v>
      </c>
    </row>
    <row r="28" spans="2:7" ht="15.6" x14ac:dyDescent="0.3">
      <c r="B28" s="60" t="str">
        <f>Schedule!A2</f>
        <v>ATSAC</v>
      </c>
      <c r="C28" s="61"/>
      <c r="D28" s="59">
        <f>Schedule!D193</f>
        <v>42634</v>
      </c>
      <c r="E28" s="59">
        <f>Schedule!D193</f>
        <v>42634</v>
      </c>
      <c r="F28" s="61" t="s">
        <v>131</v>
      </c>
      <c r="G28" t="b">
        <v>1</v>
      </c>
    </row>
    <row r="29" spans="2:7" ht="31.2" x14ac:dyDescent="0.3">
      <c r="B29" s="60" t="str">
        <f>Schedule!A2</f>
        <v>ATSAC</v>
      </c>
      <c r="C29" s="56"/>
      <c r="D29" s="58">
        <f>Schedule!D199</f>
        <v>42656</v>
      </c>
      <c r="E29" s="58">
        <f>Schedule!D199</f>
        <v>42656</v>
      </c>
      <c r="F29" s="56" t="s">
        <v>198</v>
      </c>
      <c r="G29" t="b">
        <v>1</v>
      </c>
    </row>
    <row r="30" spans="2:7" ht="31.2" x14ac:dyDescent="0.3">
      <c r="B30" s="60" t="str">
        <f>Schedule!A2</f>
        <v>ATSAC</v>
      </c>
      <c r="C30" s="57"/>
      <c r="D30" s="59">
        <f>Schedule!D200</f>
        <v>42663</v>
      </c>
      <c r="E30" s="59">
        <f>Schedule!D200</f>
        <v>42663</v>
      </c>
      <c r="F30" s="57" t="s">
        <v>191</v>
      </c>
      <c r="G30" t="b">
        <v>1</v>
      </c>
    </row>
    <row r="31" spans="2:7" ht="15.6" x14ac:dyDescent="0.3">
      <c r="B31" s="60" t="s">
        <v>164</v>
      </c>
      <c r="C31" s="76"/>
      <c r="D31" s="59">
        <f>Schedule!D202</f>
        <v>42670</v>
      </c>
      <c r="E31" s="59">
        <f>Schedule!D202</f>
        <v>42670</v>
      </c>
      <c r="F31" s="76" t="s">
        <v>192</v>
      </c>
    </row>
    <row r="32" spans="2:7" ht="31.2" x14ac:dyDescent="0.3">
      <c r="C32" s="76"/>
      <c r="D32" s="59">
        <f>Schedule!D204</f>
        <v>42677</v>
      </c>
      <c r="E32" s="59">
        <f>Schedule!D204</f>
        <v>42677</v>
      </c>
      <c r="F32" s="76" t="s">
        <v>193</v>
      </c>
    </row>
    <row r="33" spans="2:7" ht="31.2" x14ac:dyDescent="0.3">
      <c r="C33" s="76"/>
      <c r="D33" s="77">
        <f>Schedule!D206</f>
        <v>42677</v>
      </c>
      <c r="E33" s="77">
        <f>Schedule!D206</f>
        <v>42677</v>
      </c>
      <c r="F33" s="78" t="s">
        <v>199</v>
      </c>
    </row>
    <row r="34" spans="2:7" ht="31.2" x14ac:dyDescent="0.3">
      <c r="B34" s="60" t="str">
        <f>Schedule!A2</f>
        <v>ATSAC</v>
      </c>
      <c r="C34" s="65"/>
      <c r="D34" s="66">
        <f>Schedule!D207</f>
        <v>42684</v>
      </c>
      <c r="E34" s="66">
        <f>Schedule!D207</f>
        <v>42684</v>
      </c>
      <c r="F34" s="65" t="s">
        <v>194</v>
      </c>
      <c r="G34" t="b">
        <v>1</v>
      </c>
    </row>
    <row r="35" spans="2:7" ht="15.6" x14ac:dyDescent="0.3">
      <c r="B35" s="60" t="str">
        <f>Schedule!A2</f>
        <v>ATSAC</v>
      </c>
      <c r="C35" s="56"/>
      <c r="D35" s="67">
        <f>Schedule!D69</f>
        <v>42719</v>
      </c>
      <c r="E35" s="67">
        <f>Schedule!D69</f>
        <v>42719</v>
      </c>
      <c r="F35" s="56" t="s">
        <v>132</v>
      </c>
      <c r="G35" t="b">
        <v>1</v>
      </c>
    </row>
    <row r="36" spans="2:7" x14ac:dyDescent="0.3">
      <c r="B36" s="60" t="s">
        <v>164</v>
      </c>
      <c r="D36" s="83">
        <f>Schedule!D91</f>
        <v>42419</v>
      </c>
      <c r="E36" s="83">
        <f>Schedule!D91</f>
        <v>42419</v>
      </c>
      <c r="F36" t="s">
        <v>172</v>
      </c>
      <c r="G36" t="b">
        <v>1</v>
      </c>
    </row>
    <row r="37" spans="2:7" x14ac:dyDescent="0.3">
      <c r="B37" s="60" t="s">
        <v>164</v>
      </c>
      <c r="D37" s="83">
        <f>Schedule!D92</f>
        <v>42554</v>
      </c>
      <c r="E37" s="83">
        <f>Schedule!D92</f>
        <v>42554</v>
      </c>
      <c r="F37" t="s">
        <v>173</v>
      </c>
      <c r="G37" t="b">
        <v>1</v>
      </c>
    </row>
    <row r="38" spans="2:7" x14ac:dyDescent="0.3">
      <c r="B38" s="60" t="s">
        <v>164</v>
      </c>
      <c r="D38" s="83">
        <f>Schedule!D93</f>
        <v>42729</v>
      </c>
      <c r="F38" t="s">
        <v>179</v>
      </c>
      <c r="G38" t="b">
        <v>1</v>
      </c>
    </row>
    <row r="39" spans="2:7" x14ac:dyDescent="0.3">
      <c r="B39" s="60" t="s">
        <v>164</v>
      </c>
      <c r="D39" s="83">
        <f>Schedule!D95</f>
        <v>42509</v>
      </c>
      <c r="E39" s="83">
        <f>Schedule!D95</f>
        <v>42509</v>
      </c>
      <c r="F39" t="s">
        <v>180</v>
      </c>
      <c r="G39" t="b">
        <v>1</v>
      </c>
    </row>
    <row r="40" spans="2:7" x14ac:dyDescent="0.3">
      <c r="B40" s="60" t="s">
        <v>164</v>
      </c>
      <c r="D40" s="83">
        <f>Schedule!D96</f>
        <v>42554</v>
      </c>
      <c r="E40" s="83">
        <f>Schedule!D96</f>
        <v>42554</v>
      </c>
      <c r="F40" t="s">
        <v>181</v>
      </c>
      <c r="G40" t="b">
        <v>1</v>
      </c>
    </row>
    <row r="41" spans="2:7" x14ac:dyDescent="0.3">
      <c r="B41" s="60" t="s">
        <v>164</v>
      </c>
      <c r="D41" s="83">
        <f>Schedule!D97</f>
        <v>42562</v>
      </c>
      <c r="E41" s="83">
        <f>Schedule!D97</f>
        <v>42562</v>
      </c>
      <c r="F41" t="s">
        <v>176</v>
      </c>
      <c r="G41" t="b">
        <v>1</v>
      </c>
    </row>
    <row r="42" spans="2:7" x14ac:dyDescent="0.3">
      <c r="B42" s="60" t="s">
        <v>164</v>
      </c>
      <c r="D42" s="83">
        <f>Schedule!D98</f>
        <v>42569</v>
      </c>
      <c r="E42" s="83">
        <f>Schedule!D98</f>
        <v>42569</v>
      </c>
      <c r="F42" t="s">
        <v>182</v>
      </c>
      <c r="G42" t="b">
        <v>1</v>
      </c>
    </row>
    <row r="43" spans="2:7" x14ac:dyDescent="0.3">
      <c r="B43" s="60" t="s">
        <v>164</v>
      </c>
      <c r="D43" s="83">
        <f>Schedule!D99</f>
        <v>42724</v>
      </c>
      <c r="E43" s="83">
        <f>Schedule!D99</f>
        <v>42724</v>
      </c>
      <c r="F43" t="s">
        <v>183</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35" zoomScale="90" zoomScaleNormal="90" workbookViewId="0">
      <selection activeCell="F22" sqref="F22"/>
    </sheetView>
  </sheetViews>
  <sheetFormatPr defaultRowHeight="14.4" x14ac:dyDescent="0.3"/>
  <cols>
    <col min="2" max="2" width="33.88671875" customWidth="1"/>
    <col min="4" max="4" width="18.88671875" customWidth="1"/>
    <col min="5" max="5" width="17.5546875" customWidth="1"/>
    <col min="6" max="6" width="31.6640625" customWidth="1"/>
  </cols>
  <sheetData>
    <row r="1" spans="1:15"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159</v>
      </c>
      <c r="O1" s="55" t="s">
        <v>160</v>
      </c>
    </row>
    <row r="2" spans="1:15" ht="31.2" x14ac:dyDescent="0.3">
      <c r="B2" s="56" t="s">
        <v>83</v>
      </c>
      <c r="C2" s="56"/>
      <c r="D2" s="58">
        <f>Schedule!D91</f>
        <v>42419</v>
      </c>
      <c r="E2" s="58">
        <f>Schedule!D91</f>
        <v>42419</v>
      </c>
      <c r="G2" t="b">
        <v>1</v>
      </c>
    </row>
    <row r="3" spans="1:15" ht="50.4" x14ac:dyDescent="0.3">
      <c r="B3" s="56" t="s">
        <v>140</v>
      </c>
      <c r="C3" s="56"/>
      <c r="D3" s="58">
        <f>Schedule!D130</f>
        <v>42417</v>
      </c>
      <c r="E3" s="58">
        <f>Schedule!D130</f>
        <v>42417</v>
      </c>
      <c r="G3" t="b">
        <v>1</v>
      </c>
    </row>
    <row r="4" spans="1:15" ht="46.8" x14ac:dyDescent="0.3">
      <c r="B4" s="57" t="s">
        <v>134</v>
      </c>
      <c r="C4" s="57"/>
      <c r="D4" s="59">
        <f>Schedule!D137</f>
        <v>42447</v>
      </c>
      <c r="E4" s="59">
        <f>Schedule!D137</f>
        <v>42447</v>
      </c>
      <c r="G4" t="b">
        <v>1</v>
      </c>
    </row>
    <row r="5" spans="1:15" ht="46.8" x14ac:dyDescent="0.3">
      <c r="B5" s="56" t="s">
        <v>109</v>
      </c>
      <c r="C5" s="56"/>
      <c r="D5" s="58">
        <f>Schedule!D143</f>
        <v>42477</v>
      </c>
      <c r="E5" s="58">
        <f>Schedule!D143</f>
        <v>42477</v>
      </c>
      <c r="G5" t="b">
        <v>1</v>
      </c>
    </row>
    <row r="6" spans="1:15" ht="187.2" x14ac:dyDescent="0.3">
      <c r="B6" s="61" t="s">
        <v>143</v>
      </c>
      <c r="C6" s="61"/>
      <c r="D6" s="62">
        <f>Schedule!D109</f>
        <v>42477</v>
      </c>
      <c r="E6" s="62">
        <f>Schedule!D109</f>
        <v>42477</v>
      </c>
      <c r="G6" t="b">
        <v>1</v>
      </c>
    </row>
    <row r="7" spans="1:15" ht="64.2" x14ac:dyDescent="0.3">
      <c r="B7" s="56" t="s">
        <v>142</v>
      </c>
      <c r="C7" s="56"/>
      <c r="D7" s="58">
        <f>Schedule!D123</f>
        <v>42480</v>
      </c>
      <c r="E7" s="58">
        <f>Schedule!D123</f>
        <v>42480</v>
      </c>
      <c r="G7" t="b">
        <v>1</v>
      </c>
    </row>
    <row r="8" spans="1:15" ht="31.2" x14ac:dyDescent="0.3">
      <c r="B8" s="57" t="s">
        <v>84</v>
      </c>
      <c r="C8" s="57"/>
      <c r="D8" s="59">
        <f>Schedule!D92</f>
        <v>42554</v>
      </c>
      <c r="E8" s="59">
        <f>Schedule!D92</f>
        <v>42554</v>
      </c>
      <c r="G8" t="b">
        <v>1</v>
      </c>
    </row>
    <row r="9" spans="1:15" ht="48.6" x14ac:dyDescent="0.3">
      <c r="B9" s="63" t="s">
        <v>139</v>
      </c>
      <c r="C9" s="63"/>
      <c r="D9" s="58">
        <f>Schedule!D151</f>
        <v>42507</v>
      </c>
      <c r="E9" s="58">
        <f>Schedule!D151</f>
        <v>42507</v>
      </c>
      <c r="G9" t="b">
        <v>1</v>
      </c>
    </row>
    <row r="10" spans="1:15" ht="46.8" x14ac:dyDescent="0.3">
      <c r="B10" s="79" t="s">
        <v>165</v>
      </c>
      <c r="C10" s="63"/>
      <c r="D10" s="58">
        <f>Schedule!D181</f>
        <v>42590</v>
      </c>
      <c r="E10" s="58">
        <f>Schedule!D181</f>
        <v>42590</v>
      </c>
      <c r="G10" t="b">
        <v>1</v>
      </c>
    </row>
    <row r="11" spans="1:15" ht="46.8" x14ac:dyDescent="0.3">
      <c r="B11" s="56" t="s">
        <v>119</v>
      </c>
      <c r="C11" s="56"/>
      <c r="D11" s="58">
        <f>Schedule!D182</f>
        <v>42586</v>
      </c>
      <c r="E11" s="58">
        <f>Schedule!D182</f>
        <v>42586</v>
      </c>
      <c r="G11" t="b">
        <v>1</v>
      </c>
    </row>
    <row r="12" spans="1:15" ht="31.2" x14ac:dyDescent="0.3">
      <c r="B12" s="57" t="s">
        <v>106</v>
      </c>
      <c r="C12" s="57"/>
      <c r="D12" s="59">
        <f>Schedule!D148</f>
        <v>42537</v>
      </c>
      <c r="E12" s="59">
        <f>Schedule!D148</f>
        <v>42537</v>
      </c>
      <c r="G12" t="b">
        <v>1</v>
      </c>
    </row>
    <row r="13" spans="1:15" ht="15.6" x14ac:dyDescent="0.3">
      <c r="B13" s="56" t="s">
        <v>141</v>
      </c>
      <c r="C13" s="56"/>
      <c r="D13" s="58">
        <f>Schedule!D95</f>
        <v>42509</v>
      </c>
      <c r="E13" s="58">
        <f>Schedule!D95</f>
        <v>42509</v>
      </c>
      <c r="G13" t="b">
        <v>1</v>
      </c>
    </row>
    <row r="14" spans="1:15" ht="31.2" x14ac:dyDescent="0.3">
      <c r="B14" s="56" t="s">
        <v>135</v>
      </c>
      <c r="C14" s="56"/>
      <c r="D14" s="58">
        <f>Schedule!D112</f>
        <v>42541</v>
      </c>
      <c r="E14" s="58">
        <f>Schedule!D112</f>
        <v>42541</v>
      </c>
      <c r="G14" t="b">
        <v>1</v>
      </c>
    </row>
    <row r="15" spans="1:15" ht="46.8" x14ac:dyDescent="0.3">
      <c r="B15" s="57" t="s">
        <v>425</v>
      </c>
      <c r="C15" s="57"/>
      <c r="D15" s="59">
        <f>Schedule!D96</f>
        <v>42554</v>
      </c>
      <c r="E15" s="59">
        <f>Schedule!D96</f>
        <v>42554</v>
      </c>
      <c r="G15" t="b">
        <v>1</v>
      </c>
    </row>
    <row r="16" spans="1:15" ht="46.8" x14ac:dyDescent="0.3">
      <c r="B16" s="56" t="s">
        <v>427</v>
      </c>
      <c r="C16" s="56"/>
      <c r="D16" s="58">
        <f>Schedule!D160</f>
        <v>42564</v>
      </c>
      <c r="E16" s="58">
        <f>Schedule!D160</f>
        <v>42564</v>
      </c>
      <c r="G16" t="b">
        <v>1</v>
      </c>
    </row>
    <row r="17" spans="2:7" ht="46.8" x14ac:dyDescent="0.3">
      <c r="B17" s="56" t="s">
        <v>428</v>
      </c>
      <c r="C17" s="56"/>
      <c r="D17" s="58">
        <f>Schedule!D164</f>
        <v>42571</v>
      </c>
      <c r="E17" s="58">
        <f>Schedule!D164</f>
        <v>42571</v>
      </c>
    </row>
    <row r="18" spans="2:7" ht="62.4" x14ac:dyDescent="0.3">
      <c r="B18" s="56" t="s">
        <v>429</v>
      </c>
      <c r="C18" s="56"/>
      <c r="D18" s="58">
        <f>Schedule!D166</f>
        <v>42576</v>
      </c>
      <c r="E18" s="58">
        <f>Schedule!D166</f>
        <v>42576</v>
      </c>
    </row>
    <row r="19" spans="2:7" ht="46.8" x14ac:dyDescent="0.3">
      <c r="B19" s="56" t="s">
        <v>136</v>
      </c>
      <c r="C19" s="56"/>
      <c r="D19" s="58">
        <f>Schedule!D98</f>
        <v>42569</v>
      </c>
      <c r="E19" s="58">
        <f>Schedule!D98</f>
        <v>42569</v>
      </c>
      <c r="G19" t="b">
        <v>1</v>
      </c>
    </row>
    <row r="20" spans="2:7" ht="15.6" x14ac:dyDescent="0.3">
      <c r="B20" s="57" t="s">
        <v>112</v>
      </c>
      <c r="C20" s="57"/>
      <c r="D20" s="59">
        <f>Schedule!D180</f>
        <v>42571</v>
      </c>
      <c r="E20" s="59">
        <f>Schedule!D180</f>
        <v>42571</v>
      </c>
      <c r="G20" t="b">
        <v>1</v>
      </c>
    </row>
    <row r="21" spans="2:7" ht="31.2" x14ac:dyDescent="0.3">
      <c r="B21" s="56" t="s">
        <v>120</v>
      </c>
      <c r="C21" s="56"/>
      <c r="D21" s="58">
        <f>Schedule!D180</f>
        <v>42571</v>
      </c>
      <c r="E21" s="58">
        <f>Schedule!D180</f>
        <v>42571</v>
      </c>
      <c r="G21" t="b">
        <v>1</v>
      </c>
    </row>
    <row r="22" spans="2:7" ht="46.8" x14ac:dyDescent="0.3">
      <c r="B22" s="57" t="s">
        <v>115</v>
      </c>
      <c r="C22" s="57"/>
      <c r="D22" s="59">
        <f>Schedule!D182</f>
        <v>42586</v>
      </c>
      <c r="E22" s="59">
        <f>Schedule!D182</f>
        <v>42586</v>
      </c>
      <c r="G22" t="b">
        <v>1</v>
      </c>
    </row>
    <row r="23" spans="2:7" ht="157.80000000000001" x14ac:dyDescent="0.3">
      <c r="B23" s="64" t="s">
        <v>144</v>
      </c>
      <c r="C23" s="64"/>
      <c r="D23" s="58">
        <f>Schedule!D171</f>
        <v>42583</v>
      </c>
      <c r="E23" s="58">
        <f>Schedule!D171</f>
        <v>42583</v>
      </c>
      <c r="G23" t="b">
        <v>1</v>
      </c>
    </row>
    <row r="24" spans="2:7" ht="46.8" x14ac:dyDescent="0.3">
      <c r="B24" s="75" t="s">
        <v>166</v>
      </c>
      <c r="C24" s="64"/>
      <c r="D24" s="58">
        <f>Schedule!D181</f>
        <v>42590</v>
      </c>
      <c r="E24" s="58">
        <f>Schedule!D181</f>
        <v>42590</v>
      </c>
      <c r="G24" t="b">
        <v>1</v>
      </c>
    </row>
    <row r="25" spans="2:7" ht="62.4" x14ac:dyDescent="0.3">
      <c r="B25" s="57" t="s">
        <v>111</v>
      </c>
      <c r="C25" s="57"/>
      <c r="D25" s="59">
        <f>Schedule!D183</f>
        <v>42597</v>
      </c>
      <c r="E25" s="59">
        <f>Schedule!D183</f>
        <v>42597</v>
      </c>
      <c r="G25" t="b">
        <v>1</v>
      </c>
    </row>
    <row r="26" spans="2:7" ht="15.6" x14ac:dyDescent="0.3">
      <c r="B26" s="57" t="s">
        <v>163</v>
      </c>
      <c r="C26" s="57"/>
      <c r="D26" s="59">
        <f>Schedule!D65</f>
        <v>42614</v>
      </c>
      <c r="E26" s="59">
        <f>Schedule!D65</f>
        <v>42614</v>
      </c>
    </row>
    <row r="27" spans="2:7" ht="15.6" x14ac:dyDescent="0.3">
      <c r="B27" s="56" t="s">
        <v>137</v>
      </c>
      <c r="C27" s="56"/>
      <c r="D27" s="58">
        <f>Schedule!D190</f>
        <v>42631</v>
      </c>
      <c r="E27" s="58">
        <f>Schedule!D190</f>
        <v>42631</v>
      </c>
      <c r="G27" t="b">
        <v>1</v>
      </c>
    </row>
    <row r="28" spans="2:7" ht="15.6" x14ac:dyDescent="0.3">
      <c r="B28" s="61" t="s">
        <v>131</v>
      </c>
      <c r="C28" s="61"/>
      <c r="D28" s="59">
        <f>Schedule!D193</f>
        <v>42634</v>
      </c>
      <c r="E28" s="59">
        <f>Schedule!D193</f>
        <v>42634</v>
      </c>
      <c r="G28" t="b">
        <v>1</v>
      </c>
    </row>
    <row r="29" spans="2:7" ht="46.8" x14ac:dyDescent="0.3">
      <c r="B29" s="56" t="s">
        <v>198</v>
      </c>
      <c r="C29" s="56"/>
      <c r="D29" s="58">
        <f>Schedule!D199</f>
        <v>42656</v>
      </c>
      <c r="E29" s="58">
        <f>Schedule!D199</f>
        <v>42656</v>
      </c>
      <c r="G29" t="b">
        <v>1</v>
      </c>
    </row>
    <row r="30" spans="2:7" ht="31.2" x14ac:dyDescent="0.3">
      <c r="B30" s="57" t="s">
        <v>384</v>
      </c>
      <c r="C30" s="57"/>
      <c r="D30" s="59">
        <f>Schedule!D200</f>
        <v>42663</v>
      </c>
      <c r="E30" s="59">
        <f>Schedule!D200</f>
        <v>42663</v>
      </c>
      <c r="G30" t="b">
        <v>1</v>
      </c>
    </row>
    <row r="31" spans="2:7" ht="31.2" x14ac:dyDescent="0.3">
      <c r="B31" s="76" t="s">
        <v>192</v>
      </c>
      <c r="C31" s="76"/>
      <c r="D31" s="59">
        <f>Schedule!D202</f>
        <v>42670</v>
      </c>
      <c r="E31" s="59">
        <f>Schedule!D202</f>
        <v>42670</v>
      </c>
    </row>
    <row r="32" spans="2:7" ht="31.2" x14ac:dyDescent="0.3">
      <c r="B32" s="76" t="s">
        <v>193</v>
      </c>
      <c r="C32" s="76"/>
      <c r="D32" s="59">
        <f>Schedule!D204</f>
        <v>42677</v>
      </c>
      <c r="E32" s="59">
        <f>Schedule!D204</f>
        <v>42677</v>
      </c>
    </row>
    <row r="33" spans="2:7" ht="46.8" x14ac:dyDescent="0.3">
      <c r="B33" s="78" t="s">
        <v>200</v>
      </c>
      <c r="C33" s="76"/>
      <c r="D33" s="77">
        <f>Schedule!D206</f>
        <v>42677</v>
      </c>
      <c r="E33" s="77">
        <f>Schedule!D206</f>
        <v>42677</v>
      </c>
      <c r="G33" t="b">
        <v>1</v>
      </c>
    </row>
    <row r="34" spans="2:7" ht="31.2" x14ac:dyDescent="0.3">
      <c r="B34" s="65" t="s">
        <v>194</v>
      </c>
      <c r="C34" s="65"/>
      <c r="D34" s="66">
        <f>Schedule!D207</f>
        <v>42684</v>
      </c>
      <c r="E34" s="66">
        <f>Schedule!D207</f>
        <v>42684</v>
      </c>
      <c r="G34" t="b">
        <v>1</v>
      </c>
    </row>
    <row r="35" spans="2:7" ht="15.6" x14ac:dyDescent="0.3">
      <c r="B35" s="56" t="s">
        <v>132</v>
      </c>
      <c r="C35" s="56"/>
      <c r="D35" s="67">
        <f>Schedule!D69</f>
        <v>42719</v>
      </c>
      <c r="E35" s="67">
        <f>Schedule!D69</f>
        <v>42719</v>
      </c>
      <c r="G35" t="b">
        <v>1</v>
      </c>
    </row>
    <row r="36" spans="2:7" x14ac:dyDescent="0.3">
      <c r="B36" t="s">
        <v>172</v>
      </c>
      <c r="D36" s="83">
        <f>Schedule!D91</f>
        <v>42419</v>
      </c>
      <c r="E36" s="83">
        <f>Schedule!D91</f>
        <v>42419</v>
      </c>
      <c r="G36" t="b">
        <v>1</v>
      </c>
    </row>
    <row r="37" spans="2:7" x14ac:dyDescent="0.3">
      <c r="B37" t="s">
        <v>184</v>
      </c>
      <c r="D37" s="83">
        <f>Schedule!D92</f>
        <v>42554</v>
      </c>
      <c r="E37" s="83">
        <f>Schedule!D92</f>
        <v>42554</v>
      </c>
      <c r="G37" t="b">
        <v>1</v>
      </c>
    </row>
    <row r="38" spans="2:7" x14ac:dyDescent="0.3">
      <c r="B38" t="s">
        <v>179</v>
      </c>
      <c r="D38" s="83">
        <f>Schedule!D93</f>
        <v>42729</v>
      </c>
      <c r="E38" s="83">
        <f>Schedule!D93</f>
        <v>42729</v>
      </c>
      <c r="G38" t="b">
        <v>1</v>
      </c>
    </row>
    <row r="39" spans="2:7" x14ac:dyDescent="0.3">
      <c r="B39" t="s">
        <v>175</v>
      </c>
      <c r="D39" s="83">
        <f>Schedule!D95</f>
        <v>42509</v>
      </c>
      <c r="E39" s="83">
        <f>Schedule!D95</f>
        <v>42509</v>
      </c>
      <c r="G39" t="b">
        <v>1</v>
      </c>
    </row>
    <row r="40" spans="2:7" x14ac:dyDescent="0.3">
      <c r="B40" t="s">
        <v>426</v>
      </c>
      <c r="D40" s="83">
        <f>Schedule!D96</f>
        <v>42554</v>
      </c>
      <c r="E40" s="83">
        <f>Schedule!D96</f>
        <v>42554</v>
      </c>
      <c r="G40" t="b">
        <v>1</v>
      </c>
    </row>
    <row r="41" spans="2:7" x14ac:dyDescent="0.3">
      <c r="B41" t="s">
        <v>176</v>
      </c>
      <c r="D41" s="83">
        <f>Schedule!D97</f>
        <v>42562</v>
      </c>
      <c r="E41" s="83">
        <f>Schedule!D97</f>
        <v>42562</v>
      </c>
      <c r="G41" t="b">
        <v>1</v>
      </c>
    </row>
    <row r="42" spans="2:7" x14ac:dyDescent="0.3">
      <c r="B42" t="s">
        <v>185</v>
      </c>
      <c r="D42" s="83">
        <f>Schedule!D98</f>
        <v>42569</v>
      </c>
      <c r="E42" s="83">
        <f>Schedule!D98</f>
        <v>42569</v>
      </c>
      <c r="G42" t="b">
        <v>1</v>
      </c>
    </row>
    <row r="43" spans="2:7" x14ac:dyDescent="0.3">
      <c r="B43" t="s">
        <v>186</v>
      </c>
      <c r="D43" s="83">
        <f>Schedule!D99</f>
        <v>42724</v>
      </c>
      <c r="E43" s="83">
        <f>Schedule!D99</f>
        <v>42724</v>
      </c>
      <c r="G43"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ListId:docs;">A - Planning</Top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C9D56B-6059-4CC6-BD4C-324F212BEE82}"/>
</file>

<file path=customXml/itemProps2.xml><?xml version="1.0" encoding="utf-8"?>
<ds:datastoreItem xmlns:ds="http://schemas.openxmlformats.org/officeDocument/2006/customXml" ds:itemID="{39DA2705-4994-4406-918F-810587D676C6}"/>
</file>

<file path=customXml/itemProps3.xml><?xml version="1.0" encoding="utf-8"?>
<ds:datastoreItem xmlns:ds="http://schemas.openxmlformats.org/officeDocument/2006/customXml" ds:itemID="{D0A95152-5154-440D-AD41-571F4C175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vt:lpstr>
      <vt:lpstr>Tasks summary</vt:lpstr>
      <vt:lpstr>Schedule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Meyer Goldstein</dc:creator>
  <cp:lastModifiedBy>Meyer Goldstein</cp:lastModifiedBy>
  <cp:lastPrinted>2016-01-14T22:42:20Z</cp:lastPrinted>
  <dcterms:created xsi:type="dcterms:W3CDTF">2015-03-23T15:20:38Z</dcterms:created>
  <dcterms:modified xsi:type="dcterms:W3CDTF">2016-01-20T23:46:59Z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y fmtid="{D5CDD505-2E9C-101B-9397-08002B2CF9AE}" pid="3" name="Order">
    <vt:r8>900</vt:r8>
  </property>
  <property fmtid="{D5CDD505-2E9C-101B-9397-08002B2CF9AE}" pid="4" name="FileDirRef">
    <vt:lpwstr>programs/rulemaking/aq/atbr2016/docs</vt:lpwstr>
  </property>
  <property fmtid="{D5CDD505-2E9C-101B-9397-08002B2CF9AE}" pid="5" name="FileLeafRef">
    <vt:lpwstr>atbr2016 rulemaking_schedule.xlsx</vt:lpwstr>
  </property>
  <property fmtid="{D5CDD505-2E9C-101B-9397-08002B2CF9AE}" pid="6" name="FSObjType">
    <vt:lpwstr>0</vt:lpwstr>
  </property>
</Properties>
</file>