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deqsps/programs/rulemaking/aq/atbr2016/docs/"/>
    </mc:Choice>
  </mc:AlternateContent>
  <bookViews>
    <workbookView xWindow="0" yWindow="0" windowWidth="11676" windowHeight="7860" firstSheet="1" activeTab="4"/>
  </bookViews>
  <sheets>
    <sheet name="Schedule" sheetId="1" r:id="rId1"/>
    <sheet name="Tasks summary" sheetId="3" r:id="rId2"/>
    <sheet name="Schedule summary" sheetId="5" r:id="rId3"/>
    <sheet name="main sharepoint" sheetId="6" r:id="rId4"/>
    <sheet name="ind SP" sheetId="7" r:id="rId5"/>
  </sheets>
  <definedNames>
    <definedName name="_xlnm._FilterDatabase" localSheetId="0" hidden="1">Schedule!$A$1:$XFB$230</definedName>
    <definedName name="AdvisoryCommittee">Schedule!$A$128</definedName>
    <definedName name="advisorycommitteepresentation">Schedule!#REF!</definedName>
    <definedName name="closingrecordsandarchival">Schedule!$226:$226</definedName>
    <definedName name="CommunicationsPlanning">Schedule!$A$108</definedName>
    <definedName name="ConceptDevelopment">Schedule!$A$73</definedName>
    <definedName name="dasfeeapprovalpart2">Schedule!$223:$223</definedName>
    <definedName name="documentpreparation">Schedule!$212:$212</definedName>
    <definedName name="EQCFacilitatedHeaerings">Schedule!$A$119</definedName>
    <definedName name="eqcmeeting">Schedule!$D$69</definedName>
    <definedName name="EQCPreparation">Schedule!$A$195</definedName>
    <definedName name="Fees">Schedule!$A$94</definedName>
    <definedName name="filing">Schedule!$214:$214</definedName>
    <definedName name="InitialRuleWork">Schedule!$B$123</definedName>
    <definedName name="keepmanagementinformed">Schedule!$153:$153</definedName>
    <definedName name="legislativecounselnotification">Schedule!$219:$219</definedName>
    <definedName name="noticepublicationdate">Schedule!$D$65</definedName>
    <definedName name="Notifications">Schedule!$A$178</definedName>
    <definedName name="OverviewofKeyDates">Schedule!$A$58</definedName>
    <definedName name="posteqc">Schedule!$211:$211</definedName>
    <definedName name="PreplanningforHearings">Schedule!$B$112</definedName>
    <definedName name="PreviewPeriod">Schedule!$A$169</definedName>
    <definedName name="PublicCommentandTestimony">Schedule!$A$184</definedName>
    <definedName name="PublicCommentCloses">Schedule!$B$193</definedName>
    <definedName name="PublicNotice">Schedule!$A$150</definedName>
    <definedName name="RulePublicationWork">Schedule!$A$156</definedName>
    <definedName name="SIP">Schedule!$A$89</definedName>
    <definedName name="StartRulemaking">Schedule!$B$100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7" l="1"/>
  <c r="D22" i="7"/>
  <c r="E16" i="7"/>
  <c r="D16" i="7"/>
  <c r="E11" i="7"/>
  <c r="D11" i="7"/>
  <c r="E10" i="7"/>
  <c r="D10" i="7"/>
  <c r="C57" i="5"/>
  <c r="D186" i="1"/>
  <c r="D185" i="1"/>
  <c r="D157" i="1"/>
  <c r="D204" i="1" l="1"/>
  <c r="D160" i="1"/>
  <c r="C58" i="3" s="1"/>
  <c r="D146" i="1" l="1"/>
  <c r="C51" i="5" l="1"/>
  <c r="C48" i="3"/>
  <c r="D62" i="1"/>
  <c r="D61" i="1"/>
  <c r="D63" i="1"/>
  <c r="D64" i="1"/>
  <c r="D66" i="1"/>
  <c r="D67" i="1"/>
  <c r="D68" i="1"/>
  <c r="D91" i="1"/>
  <c r="D92" i="1"/>
  <c r="D93" i="1"/>
  <c r="D95" i="1"/>
  <c r="D96" i="1"/>
  <c r="D97" i="1"/>
  <c r="D98" i="1"/>
  <c r="D99" i="1"/>
  <c r="D109" i="1"/>
  <c r="D112" i="1"/>
  <c r="D123" i="1"/>
  <c r="D130" i="1"/>
  <c r="D137" i="1"/>
  <c r="D139" i="1"/>
  <c r="D143" i="1"/>
  <c r="D144" i="1"/>
  <c r="D148" i="1"/>
  <c r="D151" i="1"/>
  <c r="D154" i="1"/>
  <c r="D164" i="1"/>
  <c r="D166" i="1"/>
  <c r="D171" i="1"/>
  <c r="D180" i="1"/>
  <c r="D181" i="1"/>
  <c r="D182" i="1"/>
  <c r="D183" i="1"/>
  <c r="D190" i="1"/>
  <c r="D193" i="1"/>
  <c r="D199" i="1"/>
  <c r="D200" i="1"/>
  <c r="D202" i="1"/>
  <c r="D206" i="1"/>
  <c r="D207" i="1"/>
  <c r="D210" i="1"/>
  <c r="C53" i="5" l="1"/>
  <c r="C51" i="3"/>
  <c r="C50" i="5"/>
  <c r="C62" i="5"/>
  <c r="C66" i="3"/>
  <c r="C49" i="3"/>
  <c r="E29" i="7"/>
  <c r="E31" i="6"/>
  <c r="E32" i="7"/>
  <c r="C59" i="5"/>
  <c r="E17" i="7"/>
  <c r="C59" i="3" l="1"/>
  <c r="E18" i="7"/>
  <c r="D32" i="6"/>
  <c r="D31" i="6"/>
  <c r="C73" i="5"/>
  <c r="C75" i="3"/>
  <c r="D32" i="7"/>
  <c r="D17" i="7"/>
  <c r="D29" i="6"/>
  <c r="D31" i="7"/>
  <c r="D18" i="7"/>
  <c r="C71" i="5"/>
  <c r="E29" i="6"/>
  <c r="E32" i="6"/>
  <c r="E31" i="7"/>
  <c r="D29" i="7"/>
  <c r="C60" i="3"/>
  <c r="C73" i="3"/>
  <c r="C74" i="5"/>
  <c r="C58" i="5"/>
  <c r="C24" i="5" l="1"/>
  <c r="D38" i="7"/>
  <c r="D43" i="7"/>
  <c r="E41" i="7"/>
  <c r="E39" i="6"/>
  <c r="E36" i="6" l="1"/>
  <c r="E2" i="7"/>
  <c r="D2" i="7"/>
  <c r="D39" i="7"/>
  <c r="E13" i="7"/>
  <c r="E14" i="6"/>
  <c r="D13" i="7"/>
  <c r="D14" i="6"/>
  <c r="C28" i="5"/>
  <c r="E40" i="7"/>
  <c r="E15" i="7"/>
  <c r="E16" i="6"/>
  <c r="D15" i="7"/>
  <c r="D16" i="6"/>
  <c r="D39" i="6"/>
  <c r="E37" i="7"/>
  <c r="E8" i="7"/>
  <c r="E7" i="6"/>
  <c r="D8" i="7"/>
  <c r="D7" i="6"/>
  <c r="E42" i="7"/>
  <c r="E19" i="7"/>
  <c r="E19" i="6"/>
  <c r="D19" i="7"/>
  <c r="D19" i="6"/>
  <c r="E39" i="7"/>
  <c r="C30" i="3"/>
  <c r="C31" i="3"/>
  <c r="C25" i="3"/>
  <c r="D41" i="6"/>
  <c r="C28" i="3"/>
  <c r="D37" i="7"/>
  <c r="D41" i="7"/>
  <c r="E43" i="6"/>
  <c r="E43" i="7"/>
  <c r="D43" i="6"/>
  <c r="D38" i="6"/>
  <c r="E38" i="7"/>
  <c r="C26" i="3"/>
  <c r="C32" i="3"/>
  <c r="C30" i="5"/>
  <c r="C32" i="5"/>
  <c r="E37" i="6"/>
  <c r="D40" i="6"/>
  <c r="D42" i="6"/>
  <c r="D36" i="7"/>
  <c r="D40" i="7"/>
  <c r="D42" i="7"/>
  <c r="C24" i="3"/>
  <c r="C29" i="3"/>
  <c r="C29" i="5"/>
  <c r="D36" i="6"/>
  <c r="E40" i="6"/>
  <c r="E42" i="6"/>
  <c r="E36" i="7"/>
  <c r="C25" i="5"/>
  <c r="C26" i="5"/>
  <c r="C31" i="5"/>
  <c r="D37" i="6"/>
  <c r="E41" i="6"/>
  <c r="D26" i="6"/>
  <c r="C66" i="5" l="1"/>
  <c r="C77" i="3"/>
  <c r="E24" i="6" l="1"/>
  <c r="D24" i="7"/>
  <c r="D24" i="6"/>
  <c r="E33" i="6"/>
  <c r="D33" i="6"/>
  <c r="E33" i="7"/>
  <c r="D33" i="7"/>
  <c r="D12" i="6"/>
  <c r="E12" i="6"/>
  <c r="E24" i="7"/>
  <c r="C76" i="5"/>
  <c r="C67" i="3"/>
  <c r="B26" i="6"/>
  <c r="E26" i="6"/>
  <c r="E26" i="7"/>
  <c r="D26" i="7"/>
  <c r="E35" i="7" l="1"/>
  <c r="D35" i="7"/>
  <c r="B35" i="6" l="1"/>
  <c r="B34" i="6"/>
  <c r="B30" i="6"/>
  <c r="B29" i="6"/>
  <c r="B28" i="6"/>
  <c r="B27" i="6"/>
  <c r="B25" i="6"/>
  <c r="B23" i="6"/>
  <c r="B22" i="6"/>
  <c r="B21" i="6"/>
  <c r="B20" i="6"/>
  <c r="B19" i="6"/>
  <c r="B17" i="6"/>
  <c r="B16" i="6"/>
  <c r="B15" i="6"/>
  <c r="B14" i="6"/>
  <c r="B13" i="6"/>
  <c r="B11" i="6"/>
  <c r="B10" i="6"/>
  <c r="B9" i="6"/>
  <c r="B8" i="6"/>
  <c r="B7" i="6"/>
  <c r="B6" i="6"/>
  <c r="B5" i="6"/>
  <c r="B4" i="6"/>
  <c r="B3" i="6"/>
  <c r="B2" i="6"/>
  <c r="E35" i="6"/>
  <c r="D35" i="6"/>
  <c r="C16" i="3" l="1"/>
  <c r="C19" i="5"/>
  <c r="C18" i="5"/>
  <c r="C17" i="3"/>
  <c r="C15" i="5"/>
  <c r="C21" i="3"/>
  <c r="C20" i="5"/>
  <c r="C22" i="5"/>
  <c r="C78" i="5"/>
  <c r="C78" i="3"/>
  <c r="C68" i="3"/>
  <c r="C65" i="3"/>
  <c r="C52" i="3"/>
  <c r="C37" i="5"/>
  <c r="C46" i="3"/>
  <c r="C22" i="3"/>
  <c r="C18" i="3"/>
  <c r="C79" i="3"/>
  <c r="C71" i="3" l="1"/>
  <c r="D28" i="6"/>
  <c r="C16" i="5"/>
  <c r="C35" i="5"/>
  <c r="C21" i="5"/>
  <c r="D30" i="7"/>
  <c r="E30" i="7"/>
  <c r="E34" i="7"/>
  <c r="D34" i="7"/>
  <c r="E7" i="7"/>
  <c r="D7" i="7"/>
  <c r="E3" i="7"/>
  <c r="D3" i="7"/>
  <c r="E23" i="7"/>
  <c r="D23" i="7"/>
  <c r="C50" i="3"/>
  <c r="E6" i="7"/>
  <c r="D6" i="7"/>
  <c r="E25" i="7"/>
  <c r="D25" i="7"/>
  <c r="C20" i="3"/>
  <c r="C34" i="3"/>
  <c r="E4" i="7"/>
  <c r="D4" i="7"/>
  <c r="E9" i="7"/>
  <c r="D9" i="7"/>
  <c r="E14" i="7"/>
  <c r="D14" i="7"/>
  <c r="C60" i="5"/>
  <c r="E20" i="7"/>
  <c r="E21" i="7"/>
  <c r="D21" i="7"/>
  <c r="D20" i="7"/>
  <c r="E27" i="7"/>
  <c r="D27" i="7"/>
  <c r="E5" i="7"/>
  <c r="D5" i="7"/>
  <c r="E12" i="7"/>
  <c r="D12" i="7"/>
  <c r="E28" i="7"/>
  <c r="D28" i="7"/>
  <c r="E30" i="6"/>
  <c r="D30" i="6"/>
  <c r="E34" i="6"/>
  <c r="D34" i="6"/>
  <c r="D6" i="6"/>
  <c r="E6" i="6"/>
  <c r="D2" i="6"/>
  <c r="E2" i="6"/>
  <c r="E9" i="6"/>
  <c r="D9" i="6"/>
  <c r="E27" i="6"/>
  <c r="D27" i="6"/>
  <c r="C15" i="3"/>
  <c r="E3" i="6"/>
  <c r="D3" i="6"/>
  <c r="E8" i="6"/>
  <c r="D8" i="6"/>
  <c r="E17" i="6"/>
  <c r="D17" i="6"/>
  <c r="E23" i="6"/>
  <c r="D23" i="6"/>
  <c r="C36" i="3"/>
  <c r="E4" i="6"/>
  <c r="D4" i="6"/>
  <c r="E11" i="6"/>
  <c r="D11" i="6"/>
  <c r="E15" i="6"/>
  <c r="D15" i="6"/>
  <c r="E25" i="6"/>
  <c r="D25" i="6"/>
  <c r="E13" i="6"/>
  <c r="D13" i="6"/>
  <c r="E20" i="6"/>
  <c r="D20" i="6"/>
  <c r="E21" i="6"/>
  <c r="D21" i="6"/>
  <c r="E5" i="6"/>
  <c r="D5" i="6"/>
  <c r="E10" i="6"/>
  <c r="D10" i="6"/>
  <c r="E22" i="6"/>
  <c r="D22" i="6"/>
  <c r="E28" i="6"/>
  <c r="C72" i="5"/>
  <c r="C77" i="5"/>
  <c r="C64" i="5"/>
  <c r="C47" i="3"/>
  <c r="C67" i="5"/>
  <c r="C64" i="3"/>
  <c r="C70" i="3"/>
  <c r="C19" i="3"/>
  <c r="C35" i="3"/>
  <c r="C53" i="3"/>
  <c r="C39" i="5"/>
  <c r="C34" i="5"/>
  <c r="C36" i="5"/>
  <c r="C46" i="5"/>
  <c r="C52" i="5"/>
  <c r="C54" i="5"/>
  <c r="C56" i="5"/>
  <c r="C69" i="5"/>
  <c r="C45" i="3"/>
  <c r="C74" i="3"/>
  <c r="C62" i="3"/>
  <c r="C61" i="5"/>
  <c r="C68" i="5"/>
  <c r="C17" i="5"/>
</calcChain>
</file>

<file path=xl/sharedStrings.xml><?xml version="1.0" encoding="utf-8"?>
<sst xmlns="http://schemas.openxmlformats.org/spreadsheetml/2006/main" count="853" uniqueCount="430">
  <si>
    <t xml:space="preserve"> </t>
  </si>
  <si>
    <t>Abbreviations</t>
  </si>
  <si>
    <t>ARC</t>
  </si>
  <si>
    <t>Agency Rules Coordinator</t>
  </si>
  <si>
    <t>DA</t>
  </si>
  <si>
    <t>Division Administrator</t>
  </si>
  <si>
    <t>EQCC</t>
  </si>
  <si>
    <t>EQC Coordinator</t>
  </si>
  <si>
    <t>PL</t>
  </si>
  <si>
    <t xml:space="preserve">Program Lead </t>
  </si>
  <si>
    <t>RGL</t>
  </si>
  <si>
    <t>Rules Group Lead</t>
  </si>
  <si>
    <t>SIPC</t>
  </si>
  <si>
    <t>SIP Coordinator</t>
  </si>
  <si>
    <t>Unit Manager</t>
  </si>
  <si>
    <t>Person</t>
  </si>
  <si>
    <t>Action</t>
  </si>
  <si>
    <t>Temporary or Permanent</t>
  </si>
  <si>
    <t>Director</t>
  </si>
  <si>
    <t>Rule proposal complexity</t>
  </si>
  <si>
    <t>Advisory Committee</t>
  </si>
  <si>
    <t>file rules</t>
  </si>
  <si>
    <t>Rules become effective</t>
  </si>
  <si>
    <t>Concept Development</t>
  </si>
  <si>
    <t>contacts ARC about a potential rulemaking</t>
  </si>
  <si>
    <t>establishes new Rule_Development folder system</t>
  </si>
  <si>
    <t>conduct internal rule prioritization process</t>
  </si>
  <si>
    <t>Rules Group</t>
  </si>
  <si>
    <t>Meet and prioritize projects; create unitary agency-wide prioritized list</t>
  </si>
  <si>
    <t>Rules group</t>
  </si>
  <si>
    <t>resources prioritized projects</t>
  </si>
  <si>
    <t>Start Rulemaking</t>
  </si>
  <si>
    <t>decide whether to expand team</t>
  </si>
  <si>
    <t xml:space="preserve"> refine &amp; agree on draft schedule</t>
  </si>
  <si>
    <t>schedules/holds team meeting(s) for consensus on:</t>
  </si>
  <si>
    <t>ensures program staff meets agreed upon dates in SCHEDULE</t>
  </si>
  <si>
    <t>Communications Planning</t>
  </si>
  <si>
    <t>verifies Web content meets team expectations</t>
  </si>
  <si>
    <t>identifies hearing locations, dates and times</t>
  </si>
  <si>
    <t>reserves venues/equipment for hearings</t>
  </si>
  <si>
    <t>EQC Facilitated Hearings</t>
  </si>
  <si>
    <t>observe EQC quorum notification requirements (ORS 192.630)</t>
  </si>
  <si>
    <t>coordinates with Team to:</t>
  </si>
  <si>
    <t>shares information about rules that may be involved in other rulemakings</t>
  </si>
  <si>
    <t>releases unneeded venues</t>
  </si>
  <si>
    <t>submits Web Request to post presentation materials</t>
  </si>
  <si>
    <t>Fee Approval Packet, with team and BudgetAnalyst</t>
  </si>
  <si>
    <t>initiates UMGR Fee Approval Packet review, addresses suggestions</t>
  </si>
  <si>
    <t>Keep Management Informed</t>
  </si>
  <si>
    <t>keeps management teams informed about progress</t>
  </si>
  <si>
    <t>Rule Publication Work</t>
  </si>
  <si>
    <t>verifies PROPOSED.RULES are still based on current compilation</t>
  </si>
  <si>
    <t>emails PL &amp; RGL approval to move forward with NOTICE, PROPOSED.RULES &amp; any SUPPORTING.DCUMENTS</t>
  </si>
  <si>
    <t>drafts INVITATION.TO.COMMENT using information from approved NOTICE</t>
  </si>
  <si>
    <t>Notifications</t>
  </si>
  <si>
    <t xml:space="preserve"> RGL</t>
  </si>
  <si>
    <t>Public Comment and Testimony</t>
  </si>
  <si>
    <t>reviews/approves optional presentation</t>
  </si>
  <si>
    <t>Hearings Officers</t>
  </si>
  <si>
    <t>EQC Preparation</t>
  </si>
  <si>
    <t>Post EQC</t>
  </si>
  <si>
    <t>Document Preparation</t>
  </si>
  <si>
    <t>Filing</t>
  </si>
  <si>
    <t>DEADLINE: No Oregon deadline for filing rules after adoption - check EPA</t>
  </si>
  <si>
    <t>Legislative Counsel Notification</t>
  </si>
  <si>
    <t>Closing Records and Archival</t>
  </si>
  <si>
    <t>submits SIP to EPA within 60 days AFTER adoption</t>
  </si>
  <si>
    <t>Overview of Key Dates</t>
  </si>
  <si>
    <t>Instructions</t>
  </si>
  <si>
    <t>RGL/PL</t>
  </si>
  <si>
    <t>Background</t>
  </si>
  <si>
    <t>Fees</t>
  </si>
  <si>
    <t>SIP</t>
  </si>
  <si>
    <t>File notice with SOS/open comment period</t>
  </si>
  <si>
    <t>close public comment - 3 days after hearing</t>
  </si>
  <si>
    <r>
      <t>·</t>
    </r>
    <r>
      <rPr>
        <sz val="7"/>
        <color theme="1"/>
        <rFont val="Times New Roman"/>
        <family val="1"/>
      </rPr>
      <t xml:space="preserve">       </t>
    </r>
    <r>
      <rPr>
        <sz val="12"/>
        <color theme="1"/>
        <rFont val="Times New Roman"/>
        <family val="1"/>
      </rPr>
      <t xml:space="preserve"> determine need for a crosswalk</t>
    </r>
  </si>
  <si>
    <r>
      <t>·</t>
    </r>
    <r>
      <rPr>
        <sz val="7"/>
        <color theme="1"/>
        <rFont val="Times New Roman"/>
        <family val="1"/>
      </rPr>
      <t xml:space="preserve">       </t>
    </r>
    <r>
      <rPr>
        <sz val="12"/>
        <color theme="1"/>
        <rFont val="Times New Roman"/>
        <family val="1"/>
      </rPr>
      <t xml:space="preserve">identify rules to amend or repeal </t>
    </r>
  </si>
  <si>
    <r>
      <t>·</t>
    </r>
    <r>
      <rPr>
        <sz val="7"/>
        <color theme="1"/>
        <rFont val="Times New Roman"/>
        <family val="1"/>
      </rPr>
      <t xml:space="preserve">       </t>
    </r>
    <r>
      <rPr>
        <sz val="12"/>
        <color theme="1"/>
        <rFont val="Times New Roman"/>
        <family val="1"/>
      </rPr>
      <t xml:space="preserve"> identify new rules to adopt</t>
    </r>
  </si>
  <si>
    <r>
      <t>·</t>
    </r>
    <r>
      <rPr>
        <sz val="7"/>
        <color theme="1"/>
        <rFont val="Times New Roman"/>
        <family val="1"/>
      </rPr>
      <t xml:space="preserve">       </t>
    </r>
    <r>
      <rPr>
        <sz val="12"/>
        <color theme="1"/>
        <rFont val="Times New Roman"/>
        <family val="1"/>
      </rPr>
      <t xml:space="preserve"> identify land use rules</t>
    </r>
  </si>
  <si>
    <r>
      <t>·</t>
    </r>
    <r>
      <rPr>
        <sz val="7"/>
        <color theme="1"/>
        <rFont val="Times New Roman"/>
        <family val="1"/>
      </rPr>
      <t xml:space="preserve">       </t>
    </r>
    <r>
      <rPr>
        <sz val="12"/>
        <color theme="1"/>
        <rFont val="Times New Roman"/>
        <family val="1"/>
      </rPr>
      <t>identify SIP rules, talk with SIP Coordinator</t>
    </r>
  </si>
  <si>
    <t>EQC faciliated hearing?</t>
  </si>
  <si>
    <t>EQC involvement before hearing</t>
  </si>
  <si>
    <t>Added to Rulemaking Plan</t>
  </si>
  <si>
    <t>SIP - submit SIP development plan to EPA (6 mos. before notice)</t>
  </si>
  <si>
    <t>SIP - submit rule package to EPA (at least 90 days before notice)</t>
  </si>
  <si>
    <t>Notice Packet due to DA and Communications for review</t>
  </si>
  <si>
    <t>EQC Meeting</t>
  </si>
  <si>
    <t>SP</t>
  </si>
  <si>
    <t>SharePoint</t>
  </si>
  <si>
    <t>shares workbooks and prioritization info with DA</t>
  </si>
  <si>
    <t>DEQ Director</t>
  </si>
  <si>
    <t>PL/RGL</t>
  </si>
  <si>
    <t>Meeting 1 Location, Time</t>
  </si>
  <si>
    <t xml:space="preserve">Meeting 2 Location, Time </t>
  </si>
  <si>
    <t>PL and RGL</t>
  </si>
  <si>
    <t>discuss requirements for hearings</t>
  </si>
  <si>
    <t>RGL and PL</t>
  </si>
  <si>
    <t>discuss requirements for EQC faciliated hearing</t>
  </si>
  <si>
    <t>asks DA Assistant to schedule future time on DA Schedule for reviewing notice package</t>
  </si>
  <si>
    <t>Notice Published in Oregon Bulletin (DEQ standard 90 days before EQC)</t>
  </si>
  <si>
    <t>Fees- DAS approval required</t>
  </si>
  <si>
    <t>On date filed or later specified date</t>
  </si>
  <si>
    <t>Staff report due to EQCC</t>
  </si>
  <si>
    <r>
      <t>Preplanning for Hearings (</t>
    </r>
    <r>
      <rPr>
        <sz val="12"/>
        <color theme="1"/>
        <rFont val="Arial"/>
        <family val="2"/>
      </rPr>
      <t>90 days before 1st hearing)</t>
    </r>
  </si>
  <si>
    <t>emails AC.EQC.INVITATION to sign up for Advisory Committee (min. 14 days before meeting)</t>
  </si>
  <si>
    <t>sends AC.AFFECTED.PARTIES.INVITATION to GovDelivery topic (min. 14 days before meeting)</t>
  </si>
  <si>
    <t>Advisory Committee meeting (min. 60 days before filing notice)</t>
  </si>
  <si>
    <t>Advisory Committee work session (120 days before meeting)</t>
  </si>
  <si>
    <t>approves deliverables including AC.ROSTER (97 days before meeting)</t>
  </si>
  <si>
    <t>emails AC.MEMBER.INVITATION with links and instructions (60) days before meeting)</t>
  </si>
  <si>
    <t>forwards notice package to UMGR for review (6 weeks before filing notice)</t>
  </si>
  <si>
    <t>submits notice to SOS for publication in Oregon Bulletin (not later than 15th of the month for publication the following month)</t>
  </si>
  <si>
    <t>draft newspaper ads</t>
  </si>
  <si>
    <t>(begin 90 days before filing notice)</t>
  </si>
  <si>
    <t>first public hearing - at least 30 days AFTER comment opens; DEQ standard 16 days after Bulletin Notice published</t>
  </si>
  <si>
    <t>submit newspaper notices to contractor (14 days before filing notice- min. 30 days before hearing)</t>
  </si>
  <si>
    <t>begin drafting rules and notice</t>
  </si>
  <si>
    <t xml:space="preserve">schedules/facilitates meeting with team, Communications, Rules Group to discuss/determine need for:
-communications plan
-message map
-newspaper ads
-news release
-social media
-rulemaking/program web page
-informational meetings
</t>
  </si>
  <si>
    <t>RGL, PL</t>
  </si>
  <si>
    <t>send web request to create rulemaking, advisory committee web pages</t>
  </si>
  <si>
    <t>send web request to create rulemaking, comment web pages</t>
  </si>
  <si>
    <t>Public Comment Closes</t>
  </si>
  <si>
    <t>Staff report due to EQCC (5 weeks before EQC)</t>
  </si>
  <si>
    <t>approves deliverables including AC.ROSTER (90 days before meeting)</t>
  </si>
  <si>
    <t>Preplanning for Hearings</t>
  </si>
  <si>
    <t>Initial Rule Work</t>
  </si>
  <si>
    <t>Public Notice</t>
  </si>
  <si>
    <t>Preview Period</t>
  </si>
  <si>
    <t>Links to Task Headings</t>
  </si>
  <si>
    <t>Amended Dates</t>
  </si>
  <si>
    <r>
      <rPr>
        <b/>
        <sz val="14"/>
        <color theme="0"/>
        <rFont val="Arial"/>
        <family val="2"/>
      </rPr>
      <t>Initial Rule Work</t>
    </r>
    <r>
      <rPr>
        <b/>
        <sz val="12"/>
        <color theme="0"/>
        <rFont val="Arial"/>
        <family val="2"/>
      </rPr>
      <t xml:space="preserve"> (</t>
    </r>
    <r>
      <rPr>
        <sz val="12"/>
        <color theme="0"/>
        <rFont val="Arial"/>
        <family val="2"/>
      </rPr>
      <t>4 mos. Before filing notice)</t>
    </r>
  </si>
  <si>
    <t xml:space="preserve">close public comment </t>
  </si>
  <si>
    <t>EQC meeting</t>
  </si>
  <si>
    <r>
      <t xml:space="preserve">CodeName: 
</t>
    </r>
    <r>
      <rPr>
        <sz val="11"/>
        <color theme="1"/>
        <rFont val="Arial"/>
        <family val="2"/>
      </rPr>
      <t>(abbreviated name)</t>
    </r>
    <r>
      <rPr>
        <sz val="14"/>
        <color theme="1"/>
        <rFont val="Arial"/>
        <family val="2"/>
      </rPr>
      <t xml:space="preserve">
</t>
    </r>
  </si>
  <si>
    <t>approves AC deliverables including AC.ROSTER (97 days before meeting)</t>
  </si>
  <si>
    <t>Preplanning for Hearings (90 days before 1st hearing)</t>
  </si>
  <si>
    <t>sends EMAIL.DAS.APPROVAL with Fee Approval Packet attached  (30 days before filing notice)</t>
  </si>
  <si>
    <t>Public hearing</t>
  </si>
  <si>
    <t xml:space="preserve"> EQC meeting</t>
  </si>
  <si>
    <r>
      <rPr>
        <sz val="12"/>
        <color theme="1"/>
        <rFont val="Times New Roman"/>
        <family val="1"/>
      </rPr>
      <t>Public Notice</t>
    </r>
    <r>
      <rPr>
        <b/>
        <sz val="14"/>
        <color theme="1"/>
        <rFont val="Arial"/>
        <family val="2"/>
      </rPr>
      <t xml:space="preserve">
-</t>
    </r>
    <r>
      <rPr>
        <sz val="11"/>
        <color theme="1"/>
        <rFont val="Arial"/>
        <family val="2"/>
      </rPr>
      <t>not required for temporary rules</t>
    </r>
    <r>
      <rPr>
        <b/>
        <sz val="11"/>
        <color theme="1"/>
        <rFont val="Arial"/>
        <family val="2"/>
      </rPr>
      <t xml:space="preserve">
-</t>
    </r>
    <r>
      <rPr>
        <sz val="11"/>
        <color theme="1"/>
        <rFont val="Arial"/>
        <family val="2"/>
      </rPr>
      <t>begin 90 days before filing notice</t>
    </r>
  </si>
  <si>
    <r>
      <t>Advisory Committee</t>
    </r>
    <r>
      <rPr>
        <b/>
        <sz val="14"/>
        <color theme="1"/>
        <rFont val="Times New Roman"/>
        <family val="1"/>
      </rPr>
      <t xml:space="preserve">
-</t>
    </r>
    <r>
      <rPr>
        <sz val="12"/>
        <color theme="1"/>
        <rFont val="Times New Roman"/>
        <family val="1"/>
      </rPr>
      <t>work session (120 days before meeting)</t>
    </r>
  </si>
  <si>
    <t>Fees - leads development of:</t>
  </si>
  <si>
    <r>
      <t xml:space="preserve">Start rule writing </t>
    </r>
    <r>
      <rPr>
        <b/>
        <sz val="14"/>
        <color theme="1"/>
        <rFont val="Times New Roman"/>
        <family val="1"/>
      </rPr>
      <t xml:space="preserve">
</t>
    </r>
    <r>
      <rPr>
        <sz val="12"/>
        <color theme="1"/>
        <rFont val="Times New Roman"/>
        <family val="1"/>
      </rPr>
      <t>-4 mos. before filing notice
discuss requirements for EQC faciliated hearing</t>
    </r>
  </si>
  <si>
    <t xml:space="preserve">Communications Planning:
schedules/facilitates meeting with team, Communications, Rules Group to discuss/determine need for:
-communications plan
-message map
-newspaper ads
-news release
-social media
-rulemaking/program web page
-informational meetings
</t>
  </si>
  <si>
    <r>
      <t>Preview Period:</t>
    </r>
    <r>
      <rPr>
        <b/>
        <sz val="14"/>
        <color theme="1"/>
        <rFont val="Times New Roman"/>
        <family val="1"/>
      </rPr>
      <t xml:space="preserve">
</t>
    </r>
    <r>
      <rPr>
        <sz val="12"/>
        <color theme="1"/>
        <rFont val="Times New Roman"/>
        <family val="1"/>
      </rPr>
      <t xml:space="preserve">(leadership review)  - 5-7 days
sends EMAIL.PREVIEW to:
-Director, DA, Leadership Team, EQCC
-Cc… all contributing and affected staff
-saves Email.Preview .pdf to Rule_Development  - 4- Notice
</t>
    </r>
  </si>
  <si>
    <r>
      <t xml:space="preserve">draft newspaper ads; designate newspapers
</t>
    </r>
    <r>
      <rPr>
        <b/>
        <sz val="12"/>
        <color theme="1"/>
        <rFont val="Times New Roman"/>
        <family val="1"/>
      </rPr>
      <t xml:space="preserve">ADS are not always required. </t>
    </r>
    <r>
      <rPr>
        <sz val="12"/>
        <color theme="1"/>
        <rFont val="Times New Roman"/>
        <family val="1"/>
      </rPr>
      <t>They are only required for SIP rulemakings (40 CFR 51.102) - notice 30 days before hearing - ("notice given to the public by prominent advertisement in the area affected, announcing the dates, times, and places of such hearings"); or for rules that affect a specified gegraphical area.</t>
    </r>
  </si>
  <si>
    <t>ID</t>
  </si>
  <si>
    <t>Title</t>
  </si>
  <si>
    <t>Location</t>
  </si>
  <si>
    <t>Start Time</t>
  </si>
  <si>
    <t>Description</t>
  </si>
  <si>
    <t>Recurrence</t>
  </si>
  <si>
    <t>Workspace</t>
  </si>
  <si>
    <t>Category</t>
  </si>
  <si>
    <t>Resources</t>
  </si>
  <si>
    <t>Free/Busy</t>
  </si>
  <si>
    <t>Check Double Booking</t>
  </si>
  <si>
    <t>Comments</t>
  </si>
  <si>
    <t>URL</t>
  </si>
  <si>
    <t>Attachments</t>
  </si>
  <si>
    <t>Attendees</t>
  </si>
  <si>
    <t>End Time</t>
  </si>
  <si>
    <t>All Day Event</t>
  </si>
  <si>
    <t>Notice published in Oregon Bulletin</t>
  </si>
  <si>
    <t>xxxx</t>
  </si>
  <si>
    <t>SUBMIT FINAL VERSION OF ALL DOCUMENTS FOR PUBLICATION</t>
  </si>
  <si>
    <t>COMPLETE FINAL REVIEW OF ALL DOCUMENTS FOR PUBLICATION</t>
  </si>
  <si>
    <t>SUBMIT FINAL VERSIONS OF ALL DOCUMENTS FOR PUBLICATION</t>
  </si>
  <si>
    <t>COMPLETE FINAL VERSION OF ALL DOCUMENTS</t>
  </si>
  <si>
    <t>Finalizes fee packet</t>
  </si>
  <si>
    <t>Submits Part II of fee packet to DAS ( not later than 10 days after EQC)</t>
  </si>
  <si>
    <t>SIP Coord</t>
  </si>
  <si>
    <t>Submit SIP development plan to EPA</t>
  </si>
  <si>
    <t>Submit draft rules and notice to EPA</t>
  </si>
  <si>
    <t>Submit adopted rules and SIP info to EPA</t>
  </si>
  <si>
    <t>Lead development of fee approval packet</t>
  </si>
  <si>
    <t>Finalize fee packet</t>
  </si>
  <si>
    <t>Submit Part I of fee packet to DAS</t>
  </si>
  <si>
    <t>Submit Part II of fee packet to DAS</t>
  </si>
  <si>
    <t>Submit adopted rules and SIP docs to EPA</t>
  </si>
  <si>
    <t>Lead development of Fee approval packet</t>
  </si>
  <si>
    <t>Obtain UMGR and RGL review of fee packet</t>
  </si>
  <si>
    <t>Submit fee packet Part I to DAS</t>
  </si>
  <si>
    <t>Submit fee packet Part II to DAS</t>
  </si>
  <si>
    <t>Submit draft rules and notice to Epa</t>
  </si>
  <si>
    <t>Submit fee Packet Part I to DAS</t>
  </si>
  <si>
    <t>Submit fee packet part II to DAS</t>
  </si>
  <si>
    <t>File notice with SOS/open comment period (no later than 15th of the month before the month notice will be published)</t>
  </si>
  <si>
    <t xml:space="preserve">sends EMAIL.PREVIEW to:
-Director, DA, Leadership Team, Legislature Coordinator, EQCC
-Cc… all contributing and affected staff
-saves Email.Preview .pdf to Rule_Development  - 4- Notice
</t>
  </si>
  <si>
    <r>
      <t>Preview Period:</t>
    </r>
    <r>
      <rPr>
        <b/>
        <sz val="14"/>
        <color theme="1"/>
        <rFont val="Times New Roman"/>
        <family val="1"/>
      </rPr>
      <t xml:space="preserve">
</t>
    </r>
    <r>
      <rPr>
        <sz val="12"/>
        <color theme="1"/>
        <rFont val="Times New Roman"/>
        <family val="1"/>
      </rPr>
      <t>(leadership review)  - 5-7 days
sends EMAIL.PREVIEW to:
-Director, DA, Leadership Team, Legislature Coordinator, EQCC
-Cc… all contributing and affected staff
-saves Email.Preview .pdf to Rule_Development  - 4- Notice
2 weeks before filing notice</t>
    </r>
  </si>
  <si>
    <t>Submits Part I of fee packet to DAS (30 days before filing notice)</t>
  </si>
  <si>
    <t>UMGR completes review (EQC-8 weeks)</t>
  </si>
  <si>
    <t>DA completes review (EQC-7 weeks)</t>
  </si>
  <si>
    <t>Communications completes review (EQC-6 weeks)</t>
  </si>
  <si>
    <t>submits EQC packet to EQCC (EQC-5 weeks)</t>
  </si>
  <si>
    <t>COMPLETES FINAL VERSION OF ALL DOCUMENTS (EQC-6 weeks)</t>
  </si>
  <si>
    <t>Completes EQC package = staff report, draft rules, attachments (EQC-9 weeks)</t>
  </si>
  <si>
    <t>Completes EQC packet = staff report, draft rules, attachments (EQC-9 weeks)</t>
  </si>
  <si>
    <t>PL completes staff report = staff report, draft rules, attachments (EQC-9 weeks)</t>
  </si>
  <si>
    <t>COMPLETE FINAL VERSION OF ALL DOCUMENTS (EQC-6 weeks)</t>
  </si>
  <si>
    <t>COMPLETE FINAL REVIEW OF ALL DOCUMENTS (EQC-6 weeks)</t>
  </si>
  <si>
    <t>send web request to create rulemaking, comment web pages; and post on DEQ public notices page</t>
  </si>
  <si>
    <t>send web request to create rulemaking, comment web pages; and post notice on DEQ public notice page</t>
  </si>
  <si>
    <t>first public hearing - at least 30 days AFTER comment opens; DEQ standard 17 days after Oregon Bulletin Notice published</t>
  </si>
  <si>
    <t>Advisory committee meeting</t>
  </si>
  <si>
    <t>EQC - Director's Report -  information item</t>
  </si>
  <si>
    <t>Programs</t>
  </si>
  <si>
    <t>Get director approval (Jan/May/Sept)</t>
  </si>
  <si>
    <t>identifies EQC facilitated hearing, coordinate with EQC coordinator</t>
  </si>
  <si>
    <t>PMGR</t>
  </si>
  <si>
    <t>Program Manager</t>
  </si>
  <si>
    <t>Notice Packet due to RGL and PMGR for review</t>
  </si>
  <si>
    <t>Obtains review of fee packet by PMGR and RGL</t>
  </si>
  <si>
    <t>on PMGR approval, forwards notice package to DA for review (4 weeks before filing notice)</t>
  </si>
  <si>
    <t>completes review and emails approval to PL, PMGR, RGL</t>
  </si>
  <si>
    <t>finalizes public documents with PMGR</t>
  </si>
  <si>
    <t>-schedules/facilitates meeting with team, Communications, Rules Group to discuss/determine need for:
-Communcations plan
-Social Media
-Message Map
-Newspaper ads (SIP or local rulemakings only)
-Newspaper release
-Program web page
-Information meetings before hearing</t>
  </si>
  <si>
    <t>-gets SOS approval for new rule numbers
-pulls rules to amend or repeal from SOS-Archives
-copies subject rules from SOS into template
-places draft rules template on SP under topic "Public Notice"
-Saves copy of proposed rules in pristine form
-performs first plain language and style edits</t>
  </si>
  <si>
    <t xml:space="preserve">coordinates with Team to:
- finalize AC.ROSTER based on responses
-talk with potential committee members to determine interest </t>
  </si>
  <si>
    <t>-addresses outstanding edits and comments
-if need is agreed on, asks AAG for legal review
-confers with RGL and PMGR for agreement on rule changes
-notifies RGL and PMGR when documents ready for preview</t>
  </si>
  <si>
    <t>PMGR, PL &amp; RGL</t>
  </si>
  <si>
    <t xml:space="preserve"> PL, RGL, PMGR</t>
  </si>
  <si>
    <t xml:space="preserve"> PMGR</t>
  </si>
  <si>
    <t>Communications</t>
  </si>
  <si>
    <t xml:space="preserve"> PL PMGR</t>
  </si>
  <si>
    <t>-gets signatures on  Part 2 of signed DAS Fee Approval
-scans/saves as DAS.PART2.pdf
-excerpts fee sections from RULES, saves as FEE.RULES-DAS, print
-excerpts fee sections from STAFF.REPORT, saves as FEE.REPORT-DAS, print
-emails PART2-DAS.pdf to DAS (requests delivery receipt)
-get preprinted return receipt shuttle envelope from ARC
-prepares/scans shuttle envelope, saves as SHUTTLE.RECEIPT-DAS.pdf
-sends all fee documents to DAS via shuttle
-sends Procurement a scanned image of SHUTTLE.RECEIPT-DAS</t>
  </si>
  <si>
    <t>Hearing 1 - Location, Time</t>
  </si>
  <si>
    <t xml:space="preserve">-asks Web team to move all SharePoint files to Rule_Development/sharepointafterclose folder
-asks web team to delete SharePoint page
-moves Rule_Development folder to archives folder
-coordinates retiring Q-Time number(s) with BudgetAnalyst </t>
  </si>
  <si>
    <t>Advisory Committee Presentation</t>
  </si>
  <si>
    <t>DAS Fee Approval - Part 2</t>
  </si>
  <si>
    <t xml:space="preserve">Suggested Dates  </t>
  </si>
  <si>
    <t>DAS Fee Approval  - Part 2</t>
  </si>
  <si>
    <t>send web request to create rulemaking web pages</t>
  </si>
  <si>
    <t xml:space="preserve">Suggested Dates
|
    </t>
  </si>
  <si>
    <t xml:space="preserve">Amended Dates
|
  </t>
  </si>
  <si>
    <r>
      <rPr>
        <sz val="14"/>
        <color theme="1"/>
        <rFont val="Arial"/>
        <family val="2"/>
      </rPr>
      <t>CodeName</t>
    </r>
    <r>
      <rPr>
        <b/>
        <sz val="14"/>
        <color theme="1"/>
        <rFont val="Arial"/>
        <family val="2"/>
      </rPr>
      <t xml:space="preserve"> </t>
    </r>
    <r>
      <rPr>
        <sz val="14"/>
        <color theme="1"/>
        <rFont val="Arial"/>
        <family val="2"/>
      </rPr>
      <t>(abbreviated name)</t>
    </r>
  </si>
  <si>
    <t>Initial Rule Work
 (4 mos. Before filing notice)</t>
  </si>
  <si>
    <t>Advisory Committee
 (4 mos. before filing notice)</t>
  </si>
  <si>
    <t>Public Notice 
- not required for temporary rules
(begin 90 days before filing notice)</t>
  </si>
  <si>
    <t>Preview Period
 (leadership review)  - 5-7 days - 2 weeks before filing notice</t>
  </si>
  <si>
    <t>Section headings hyperlink to main Schedule worksheet</t>
  </si>
  <si>
    <r>
      <rPr>
        <b/>
        <u/>
        <sz val="14"/>
        <color theme="1"/>
        <rFont val="Arial"/>
        <family val="2"/>
      </rPr>
      <t>Suggested Dates</t>
    </r>
    <r>
      <rPr>
        <b/>
        <sz val="14"/>
        <color theme="1"/>
        <rFont val="Arial"/>
        <family val="2"/>
      </rPr>
      <t xml:space="preserve">
</t>
    </r>
  </si>
  <si>
    <r>
      <rPr>
        <b/>
        <u/>
        <sz val="14"/>
        <color theme="1"/>
        <rFont val="Arial"/>
        <family val="2"/>
      </rPr>
      <t>Amended Dates</t>
    </r>
    <r>
      <rPr>
        <b/>
        <sz val="14"/>
        <color theme="1"/>
        <rFont val="Arial"/>
        <family val="2"/>
      </rPr>
      <t xml:space="preserve">
</t>
    </r>
  </si>
  <si>
    <t>Initial Work</t>
  </si>
  <si>
    <t>Pre Notice Tasks</t>
  </si>
  <si>
    <t xml:space="preserve">Preview Period </t>
  </si>
  <si>
    <t>Notice Period</t>
  </si>
  <si>
    <t>SUBMIT FINAL VERSIONS OF ALL ADVISORY COMMITTEE DOCUMENTS FOR PUBLICATION</t>
  </si>
  <si>
    <t>ARC PL PMGR</t>
  </si>
  <si>
    <t>Publication Planning :
-identifies newspaper and publication date
-develops an AD.STANDARD for each hearing if required
-determines when ADs need to be submitted to contractor</t>
  </si>
  <si>
    <t>RGL and PL PMGR</t>
  </si>
  <si>
    <t>coordinates with Team to:
-determine need for a crosswalk
-identify rules to amend or repeal 
-identify new rules to adopt
- identify land use rules
-identify SIP rules, talk with SIP Coordinator
-identify rules that affect other divisions or other rulemakings</t>
  </si>
  <si>
    <t>discusses need to engage Communications (BrianW, Jennifer F.) concerning AC meetings</t>
  </si>
  <si>
    <t>emails AC.MEMBER.INVITATION with links and instructions to AC members (60 days before meeting)</t>
  </si>
  <si>
    <t xml:space="preserve">sends EMAIL.PREVIEW to:
-Director, DA, Leadership Team, Legislature Coordinator, EQCC
-Cc… all contributing and affected staff
</t>
  </si>
  <si>
    <t>address any feedback from preview</t>
  </si>
  <si>
    <t>PL RGL PMGR</t>
  </si>
  <si>
    <t>Hyperlink Instructions</t>
  </si>
  <si>
    <t xml:space="preserve">Hyperlinks in cells look like this: </t>
  </si>
  <si>
    <t>Uses Considerations and Resources info to rank rulemaking on WORKLOAD spreadsheet</t>
  </si>
  <si>
    <t>explains "add concept to plan" process</t>
  </si>
  <si>
    <t>Meets with PL to discuss completing Resources, Considerations, Schedule</t>
  </si>
  <si>
    <t>With ARC help, drafts Resources, Considerations, Schedule using what she or he knows now</t>
  </si>
  <si>
    <t>discuss need for EQC faciliated hearing</t>
  </si>
  <si>
    <t>leads rule writing on SharePoint to:
-consider regulations, policies, programs and systems that may affect subject rules
-validate/correct all citations, tables, formulas and document references within rule
- validate/correct statutory authorities at bottom of each rule
-validate/correct NOTE(s) 
- validate/correct statutes implemented at bottom of each rule 
-does not delete or change Hist. or ED.NOTES for any rule
- SIP note is at bottom of all SIP rules and it is accurate</t>
  </si>
  <si>
    <t>facilitates pre-Advisory Committee planning work session that follows PowerPoint discussion and decision items
-advises PL on deliverables</t>
  </si>
  <si>
    <t>coordinates with team &amp;  PMGR for agreement on:
-AC.WebPage
-AC.CHARTER to include AC.ROSTER, meeting dates, venues
-AC.MEMBER.INVITATION (includes URL and reminder to Sign-up
-GovDelivery which topic subscribers should receive AC.AFFECTED.PARTIES.INVITATION to sign up for GovDelivery
-AC.EQC.INVITATION to sign up for GovDelivery notices
-meeting dates and venues</t>
  </si>
  <si>
    <t xml:space="preserve">
works with WebRep to establish:
-Rulemaking Home Page
-Advisory Committee page:  
-Advisory Committee meeting page: 
-Advisory Committee GovDelivery sign up
-Have web team provide preview file (.mht file) of the web page before publishing web page</t>
  </si>
  <si>
    <t>DRAFT: (Document templates posted on SharePoint page)
-Formal AC documents:
-agenda
-charter
-roster
-description of AC member roles
-obtains team and PMGR input on agenda and govdelivery notice</t>
  </si>
  <si>
    <t>AC.GovDelivery.NOTICE (template on SharePoint page)
-submits web request to post to AC Web page at least 2 weeks before meeting</t>
  </si>
  <si>
    <t>-drafts optional AC.PRESENTATION
-involves stakeholder presenters, if any</t>
  </si>
  <si>
    <t>DEADLINE TO SUBMIT FINAL VERSION OF ALL AC DOCUMENTS FOR PUBLICATION ON AC WEB SITE (3 weeks before meeting)</t>
  </si>
  <si>
    <t>Prepare public notice documents</t>
  </si>
  <si>
    <t>PL PMGR</t>
  </si>
  <si>
    <t>-finalizes draft rules by:
o addressing and deleting all comments
o rejecting all proposed edits that will not be kept in final draft rules
o leaving untouched in redline/strikeout all proposed edits that will be kept in the final rules
o Review final appearance of rules by changing review status to display “no markup”; after review complete, change display status back to “all markup”
-draft rules remain in redline/strikethrough
-finalizes Rulemaking Notice by:
o turn track changes off
o addressing and deleting all comments
o rejecting any edits that will not be kept in the final document
o accepting all edits that will be kept in the final document
o Results in clean copy of Rulemaking Notice with no redline/strikeout
o turn track changes on</t>
  </si>
  <si>
    <t>completes review and emails approval to PL RGL (2 weeks before filing notice</t>
  </si>
  <si>
    <t>DEADLINE TO COMPLETE FINAL REVIEW OF ALL DOCUMENTS BEFORE WEB PUBLICATION</t>
  </si>
  <si>
    <t>-opens public comment by notifying agency rulemaking list that includes:
-checking public comment page opened
-check news release and social media postings distributed
-GovDelivery
-EQCC
-advisory committee
-program specific lists
-GovDelivery to affected parties (optional)
-DEQ communications - social media and news release
-Email key legislators
-submits notice to SOS for publication in Oregon Bulletin (not later than 15th of the month for publication the following month)</t>
  </si>
  <si>
    <t xml:space="preserve">
-meets with PL and hearings officer to discuss hearing procedures
-If hearing after hours at DEQ HQ, request guard using Guard Request Procedure</t>
  </si>
  <si>
    <t>RGL  PL</t>
  </si>
  <si>
    <t>-verifies venues and equipment, gathers supplies
-modifies message map
-develops informational presentation (optional)
-obtains PMGR approval of presentation</t>
  </si>
  <si>
    <t>-reviews responsibilities of hearings officer
-develops introductory and logistics script
-holds the following hearings (identified under Planning section) with assigned team</t>
  </si>
  <si>
    <t>Hearing 2 - Location, Time</t>
  </si>
  <si>
    <t>-Send audio file of hearing to RGL
-for comments received by mail or at hearings:
-date stamps and scans to PDF
-adds commenter and comments to comment Excel spreadsheet RGL creates
-scans mailed comments and envelopes and saves to Rule_Development folder</t>
  </si>
  <si>
    <t>PL RGL</t>
  </si>
  <si>
    <t>Final notice package contains:
-Invitation to Comment
-Notice of rulemaking and hearing
-Two versions of the rules:
       -Draft rules (redline/strikethrough)
       -Draft rules (final, clean, all edits accepted, with DRAFT
        watermark)
-Supporting documents</t>
  </si>
  <si>
    <t>completes review  and emails approval to PL (EQC-8 weeks)</t>
  </si>
  <si>
    <t>completes review and emails approval to PL PMGR RGL  (EQC-7 weeks)</t>
  </si>
  <si>
    <t>completes review and emails approval to PL PMGR RGL (EQC-6 weeks)</t>
  </si>
  <si>
    <t>DEADLINE TO SUBMIT FINAL VERSION OF ALL EQC DOCUMENTS (EQC-6 weeks)</t>
  </si>
  <si>
    <t>RGL PL</t>
  </si>
  <si>
    <t>EQC MEETING</t>
  </si>
  <si>
    <r>
      <rPr>
        <b/>
        <sz val="12"/>
        <color theme="1"/>
        <rFont val="Times New Roman"/>
        <family val="1"/>
      </rPr>
      <t>NOTICE PUBLISHED</t>
    </r>
    <r>
      <rPr>
        <sz val="12"/>
        <color theme="1"/>
        <rFont val="Times New Roman"/>
        <family val="1"/>
      </rPr>
      <t xml:space="preserve"> in Oregon Bulletin (DEQ standard 90 days before EQC) (Notice always publishes on the 1st of the month)</t>
    </r>
  </si>
  <si>
    <t>-Enter notice publication date in Suggested "Notice Published" date
-Enter EQC date in suggested "EQC Meeting" date
-Worksheet will populate all other dates
-Manually fill in desired dates under "Amended Dates"</t>
  </si>
  <si>
    <t>You can filter this worksheet to display only tasks assigned to a particular person. 
-Expand all sections by clicking on the 2 inside a small box at the top left of this sheet
-Click on the drop down arrow in the bottom right of cell A1 - labeled "Person"
-Uncheck "select all"
-Check the box next to the term you want to filter for
-Click "ok"
-To return to full display, click on "Data" in the top ribbon. Then click on "Clear."</t>
  </si>
  <si>
    <t xml:space="preserve">-sends GovDelivery notice to all possible  interested groups, giving notice that rulemaking is starting, and advising interested parties to sign up for GovDelivery assigned to this rulemaking
-(optional) sends AC.AFFECTED.PARTIES.INVITATION to GovDelivery topic (min. 14 days before meeting)
</t>
  </si>
  <si>
    <t xml:space="preserve">-Find any term on sheet using control + F (find)
-Expand or collapse all sections by clicking on 1 or 2 in small box at the top left of this page
-Expand or collapse individual sections by clicking on +  or  -  to the left of column A 
</t>
  </si>
  <si>
    <t xml:space="preserve">
adds to Rules Idea list/workload spreadsheet</t>
  </si>
  <si>
    <t>Open Public Notice and Comment Period</t>
  </si>
  <si>
    <r>
      <t xml:space="preserve">SIP </t>
    </r>
    <r>
      <rPr>
        <sz val="14"/>
        <color theme="0"/>
        <rFont val="Arial"/>
        <family val="2"/>
      </rPr>
      <t>(optional - some air quality only)</t>
    </r>
  </si>
  <si>
    <r>
      <t xml:space="preserve">Concept Development </t>
    </r>
    <r>
      <rPr>
        <sz val="14"/>
        <color theme="0"/>
        <rFont val="Arial"/>
        <family val="2"/>
      </rPr>
      <t>(time frame optional)</t>
    </r>
    <r>
      <rPr>
        <b/>
        <sz val="14"/>
        <color theme="0"/>
        <rFont val="Arial"/>
        <family val="2"/>
      </rPr>
      <t xml:space="preserve"> </t>
    </r>
  </si>
  <si>
    <r>
      <t xml:space="preserve">EQC Facilitated Hearings </t>
    </r>
    <r>
      <rPr>
        <sz val="14"/>
        <color theme="0"/>
        <rFont val="Arial"/>
        <family val="2"/>
      </rPr>
      <t>(Optional)</t>
    </r>
  </si>
  <si>
    <r>
      <rPr>
        <b/>
        <sz val="14"/>
        <color theme="0"/>
        <rFont val="Arial"/>
        <family val="2"/>
      </rPr>
      <t>Public Notice</t>
    </r>
    <r>
      <rPr>
        <b/>
        <sz val="12"/>
        <color theme="0"/>
        <rFont val="Arial"/>
        <family val="2"/>
      </rPr>
      <t xml:space="preserve"> Preparation
</t>
    </r>
    <r>
      <rPr>
        <sz val="12"/>
        <color theme="0"/>
        <rFont val="Arial"/>
        <family val="2"/>
      </rPr>
      <t xml:space="preserve"> (not required for  temporary rules)</t>
    </r>
  </si>
  <si>
    <t>Filtering</t>
  </si>
  <si>
    <t>Calculate Dates</t>
  </si>
  <si>
    <t>Expand  &amp; Collapse Sections - Find Terms</t>
  </si>
  <si>
    <r>
      <rPr>
        <b/>
        <sz val="14"/>
        <color theme="0"/>
        <rFont val="Arial"/>
        <family val="2"/>
      </rPr>
      <t>Preplanning for Hearings</t>
    </r>
    <r>
      <rPr>
        <b/>
        <sz val="12"/>
        <color theme="0"/>
        <rFont val="Arial"/>
        <family val="2"/>
      </rPr>
      <t xml:space="preserve"> (</t>
    </r>
    <r>
      <rPr>
        <sz val="12"/>
        <color theme="0"/>
        <rFont val="Arial"/>
        <family val="2"/>
      </rPr>
      <t>90 days before 1st hearing)</t>
    </r>
  </si>
  <si>
    <t>Filing adopted rules</t>
  </si>
  <si>
    <t>prepares Legislative Counsel notification:
-notification consists of copy of SOS filing Certificate and hard copy printed version of redline/strikethrough rules
-prints CERTIFICATE
-print redl;ing/strikethrough
-self-addressed envelope, send two copies of certificate so LC can date stamp one and return it
-write "Please date stamp certificate and return." on underside of flap
-prepares/scans return receipt shuttle envelope, saves as SHUTTLE.RECEIPT-LC.pdf
-sends via shuttle
-email DEQ Procurement a scanned image of SHUTTLE.RECEIPT-LC</t>
  </si>
  <si>
    <t>Task</t>
  </si>
  <si>
    <t xml:space="preserve">
</t>
  </si>
  <si>
    <t>-getting new team members' manager approval
-adding rulemaking to work plans as appropriate
-get new, unique Q time number for this rulemaking from ISS fiscal coordinator</t>
  </si>
  <si>
    <t>If needed, sets up meeting to discuss communications plan</t>
  </si>
  <si>
    <t>Sets up draft rules</t>
  </si>
  <si>
    <t>Complete first rule tasks</t>
  </si>
  <si>
    <t>Completes initial rule validation and review</t>
  </si>
  <si>
    <t xml:space="preserve">asks team to prepare for work session by reviewing:
-advisory committee guidelines
-consult with other internal resources as needed (OCE,  OPA, Regions, DOJ)
-Review legal requirements for AC meetings
-review the required Advisory Committee Web pages
-optional committee AC.CHARTER
-CONSIDERATIONS workbook </t>
  </si>
  <si>
    <t>Prepare for AC work session</t>
  </si>
  <si>
    <t>Draft documents for AC work session</t>
  </si>
  <si>
    <t>Obtains management approval for AC deliverables</t>
  </si>
  <si>
    <t>Sets up rulemaking web pages</t>
  </si>
  <si>
    <t>Sends notices of AC and rulemaking</t>
  </si>
  <si>
    <t>Begin drafting public notice documents</t>
  </si>
  <si>
    <t>Review  notice documents</t>
  </si>
  <si>
    <t>Prepare notice documents for management review</t>
  </si>
  <si>
    <t>Finalize notice documents</t>
  </si>
  <si>
    <t>Prepare documents for LT preview</t>
  </si>
  <si>
    <t>Complete pre-notice release tasks</t>
  </si>
  <si>
    <t>Prepare newspaper ads and email notice to legislators</t>
  </si>
  <si>
    <t>Publish notice and open public comment period</t>
  </si>
  <si>
    <t>Prepare for hearing</t>
  </si>
  <si>
    <t>Close public comment period</t>
  </si>
  <si>
    <t>Distribute EQC staff report and prepare rules for filing</t>
  </si>
  <si>
    <t xml:space="preserve">
</t>
  </si>
  <si>
    <t xml:space="preserve">
Sets up SharePoint and Rulemaking email account
-establishes SharePoint site
-moves Schedule to SharePoint site
-ask helpdesk to create Outlook mailbox for this rulemaking
-help PL create Outlook email rules to forward rule-related emails to Outlook inbox
-email PL and PMGR instructions on creating rulemaking Outlook email rules</t>
  </si>
  <si>
    <t>Set up rulemaking SharePoint and email</t>
  </si>
  <si>
    <t>Obtains Director approval - adds to Rulemaking Plan</t>
  </si>
  <si>
    <t>Leads development of Fee Approval Packet</t>
  </si>
  <si>
    <t xml:space="preserve">
approves completing Resources and Considerations worksheets and Schedule</t>
  </si>
  <si>
    <t>adapts Advisory Committee PowerPoint to rulemaking</t>
  </si>
  <si>
    <t>File adopted rules with Secretary of State</t>
  </si>
  <si>
    <t>Complete fee paperwork and submit to DAS</t>
  </si>
  <si>
    <t>Prepares for rulemaking</t>
  </si>
  <si>
    <t>prepares the following work session items:
-add potential committee members to draft AC.ROSTER
-draft AC.MEMBER.INVITATION
-list potential meeting dates and venues
-identify all GovDelivery topics that include affected parties
-Discuss need for draft AC.AFFECTED.PARTIES.INVITATION to sign up for GovDelivery notices concerning AC meetings
-draft AC.EQC.INVITATION to sign up for GovDelivery notices
-(Optional) - draft AC. Charter</t>
  </si>
  <si>
    <t>Plan newspaper ads if necessary</t>
  </si>
  <si>
    <t>close public comment (3-10 days )after hearing</t>
  </si>
  <si>
    <t>-Leads: Advisory Committee meeting (min. 60 days before filing notice)
-drafts AC summary</t>
  </si>
  <si>
    <t>posts meeting summary and any related documents to ac web page</t>
  </si>
  <si>
    <t>adds TEMPLATES to Rulemaking_Develpoment/Current Plan/ 1. Planning folder and adapts to concept: CONSIDERATIONS, RESOURCES, SCHEDULE</t>
  </si>
  <si>
    <t>ARC PL</t>
  </si>
  <si>
    <t>emails DA approval or disapproval to ARC, PL</t>
  </si>
  <si>
    <t>PMGR  PL  RGL</t>
  </si>
  <si>
    <t>-Discuss if planning documents fully capture issues:
-RESOURCES workbook, identifies rulemaking and implementation need
-CONSIDERATIONS workbook, reflects scope of work accurately
-SCHEDULE of tasks and deadlines complete, accurate</t>
  </si>
  <si>
    <t xml:space="preserve">
NOTE - Notice Template is posted on SharePoint site
Leads core team in developing Notice Packet that includes:
-Codename.RULES.NOTICE (template)
-Overview
-Statement of Need
-Rules affected, authorities, supporting documents
-Fee Analysis
-Statement of fiscal and economic impact
-Federal relationship
-Land use
-Stakeholder and public involvement
-SUPPORTING.DOCS - optional 
-INVITATION.TO.COMMENT (after Notice approved) 
-Notify (email) PMGR and DA to have them save time on their schedules to review documents</t>
  </si>
  <si>
    <t>If necessary - brief DA about notice documents</t>
  </si>
  <si>
    <t>determines with RGL and PMGR whether DA needs pre-publication review briefing - based on complexity and challenges of rulemaking
-asks DA Assistant to schedule future time on DA Schedule for briefing meeting (if necessary) with PL, PMGR and RGL
-asks DA Assistant to schedule future time on DA Schedule for reviewing notice package
-schedules time on PMGR calendar to review Notice Package
-verifies/adjusts previously scheduled briefing &amp; review
-keeps PMGR informed about progress, risks &amp; delays</t>
  </si>
  <si>
    <r>
      <t>Pre-Publication DA Briefing</t>
    </r>
    <r>
      <rPr>
        <sz val="14"/>
        <color theme="0"/>
        <rFont val="Arial"/>
        <family val="2"/>
      </rPr>
      <t xml:space="preserve"> (Optional - for more challenging or controversial rulemakings)</t>
    </r>
  </si>
  <si>
    <t>-determines whether NOTICE &amp; SUPPORTING DOCUMENTS are ready for Rule Publication
-applies Publication Checklist review
-determines whether work products meet DEQ formatting and publication standards
-leads review to determine fiscal and economic impact analysis sufficiency
-notify PL review is complete</t>
  </si>
  <si>
    <t>complete review and notify PL review is complete</t>
  </si>
  <si>
    <t>notify PMGR notice package is ready for review (5 weeks before filing notice)</t>
  </si>
  <si>
    <t>Notify PMGR documents are ready for review (5 weeks before filing notice)</t>
  </si>
  <si>
    <t xml:space="preserve">-discuss
-outstanding work due
-need for AAG review
-need to adjust schedule
-review suggested edits
</t>
  </si>
  <si>
    <t>on PMGR approval, notify DA documents are ready for review (4 weeks before filing notice)</t>
  </si>
  <si>
    <t>On DA approval,  notify communications documents are ready for review (3 weeks before filing notice)</t>
  </si>
  <si>
    <t>check documents are ready to publish</t>
  </si>
  <si>
    <r>
      <rPr>
        <b/>
        <sz val="14"/>
        <color theme="0"/>
        <rFont val="Arial"/>
        <family val="2"/>
      </rPr>
      <t>Preview Period</t>
    </r>
    <r>
      <rPr>
        <b/>
        <sz val="12"/>
        <color theme="0"/>
        <rFont val="Arial"/>
        <family val="2"/>
      </rPr>
      <t xml:space="preserve">
 (pre-publication leadership team review)
(allow 5 days - begins 2 weeks before filing notice)</t>
    </r>
  </si>
  <si>
    <t>Start preview period</t>
  </si>
  <si>
    <t xml:space="preserve">
The preview period is a period that starts two weeks before notice is published and that lasts five days, during which Leadership Team can review and comment on the rulemaking notice package.
The preview package consists of:
-explanatory email to LT
-email includes links to SharePoint documents:
-Invitation to Comment
-Notice
-Draft rules (clean and redline/strikethrough)
-Supporting documents</t>
  </si>
  <si>
    <t>drafts request for Web Request:
-Online public comment form
-has notice documents uploaded to rulemaking home page
-reviews to see if prior edits included
-on rulemaking SharePoint page, publish a major version of each document included in notice package</t>
  </si>
  <si>
    <t>If necessary, draft newspaper ads</t>
  </si>
  <si>
    <t>Complete after-hearing procedures</t>
  </si>
  <si>
    <t>Begin drafting EQC staff report</t>
  </si>
  <si>
    <t>Review staff report, notify PL when complete</t>
  </si>
  <si>
    <t>complete staff report</t>
  </si>
  <si>
    <t xml:space="preserve"> (EQC -9 weeks)
-address reviewer edits and comments
-notify PMGR staff report is ready for review</t>
  </si>
  <si>
    <t>on PMGR approval, notify DA documents are ready for review</t>
  </si>
  <si>
    <t>On DA approval,  notify communications documents are ready for review</t>
  </si>
  <si>
    <t>(Optional) Notify interested parties staff report is available</t>
  </si>
  <si>
    <t>Submit legislative counsel notification</t>
  </si>
  <si>
    <t>-verifies Web page is current and accurate
-saves copy of all web pages to Rule_Development/web pages folder
-ensures the final version of every document on SharePoint is Major (Published)
-leads verification that published rules in Oregon Bulletin are correct
-Coordinates SIP submittal with SIPC
-emails optional STAKEHOLDER.NOTIFICATION that links to Web page
-coordinates AC.THANK.YOU email or letter that links to Web page
-scans physical records and save to Rule_Development
-PDF emails in rulemaking Outlook mailbox to Rule_Development folder
-ask  helpdesk to delete rulemaking Outlook inbox after all emails copied to Development folder</t>
  </si>
  <si>
    <t>Complete post adoption document archiving procedures</t>
  </si>
  <si>
    <t>Obtain review of fee packet by PMGR and RGL</t>
  </si>
  <si>
    <t>PMGR, PL, RGL</t>
  </si>
  <si>
    <t>schedules time on PMGR calendar to review Notice Package</t>
  </si>
  <si>
    <t>PMGR completes review (EQC-8 weeks)</t>
  </si>
  <si>
    <t>discusses need for 1|1 commissioners briefings with PMGR/DA/EQCC</t>
  </si>
  <si>
    <t>On DA approval, notify communications notice package is ready for review (3 weeks before filing notice)</t>
  </si>
  <si>
    <t>notify PMGR documents are ready for review (5 weeks before filing notice)</t>
  </si>
  <si>
    <t>on DA approval, notify communications documents are ready for review (3 weeks before filing notice)</t>
  </si>
  <si>
    <t xml:space="preserve">
-presents prioritized list (Draft DEQ Rulemaking Plan and Place Mat) to Director (3 times/yr.; Jan., May, Sept.)
-adds prioritized, Director-aproved projects to agency rulemaking plan
-notifies DA, PL, PMGR, EQCC of Director's decision
-posts DEQ Rulemaking Plan on Rules and Regulations web page and Rulemaking SP page
-send draft Leadership team notification email to Director for approval, include:
   - Web page link
   - DEQ Rulemaking Plan
   - CONSIDERATIONS and RESOURCES Summary pages
-after director approval, sends informational email to:
- Leadership Team
-Tribal Liason (Christine Svetkovich)
- all managers who make rules
- Communications
-EQC coordinator to include in monthly Director's Report
-Cc… DA, PL, RGL</t>
  </si>
  <si>
    <t>Finalizes proofing of  EQC Staff report:
-staff report
-rules
-supporting documents
-notify RGL staff report is ready for review</t>
  </si>
  <si>
    <t>(optional) discusses need for 1 on 1 commissioners briefings</t>
  </si>
  <si>
    <t>Present rule package at  EQC MEETING</t>
  </si>
  <si>
    <t xml:space="preserve">notifies the following according to division's standard practice:
-key stakeholders
-advisory committee members
-commenters
-interested parties
</t>
  </si>
  <si>
    <t>-develop EQC presentation
-conduct dry run EQC presentation (in front of internal audience)</t>
  </si>
  <si>
    <t>(only for SIP) coordinates EPA.SIP.SUBMITAL with SIP Coordinator</t>
  </si>
  <si>
    <t>Filed Date</t>
  </si>
  <si>
    <t>Effecive Date</t>
  </si>
  <si>
    <t xml:space="preserve">
-check information in secretary of state online rule filing form against most recent information in staff report and draft rules
-submit/file rules on secretary of state online system
-must print out, sign, scan, then upload to SOS filing page, copy of Authorization
-rule text uploaded as Word file, and pdf of tables submitted separately
-SOS will auto email two documents - Certificate and Authorization, in two separate emails - save the emails and attached documents</t>
  </si>
  <si>
    <t xml:space="preserve">DEADLINE - LC must receive notification within 10 days after CERTIFICATE date (date rules are filed) </t>
  </si>
  <si>
    <t>DEQ PRACTICE - Put in shuttle on day of SOS filing</t>
  </si>
  <si>
    <t>RGL ARC</t>
  </si>
  <si>
    <t xml:space="preserve"> ARC RGL</t>
  </si>
  <si>
    <t>DEADLINE DEQ must send notification or DAS Part 2 within 10 days of EQC action</t>
  </si>
  <si>
    <t>ARC RGL</t>
  </si>
  <si>
    <t>Wrap up</t>
  </si>
  <si>
    <t xml:space="preserve">-check that comment web page has closed
-downloads online public comments to Excel
-convert text url's for attachments to live links
-turn on word wrap
-upload to sharepoint
</t>
  </si>
  <si>
    <t xml:space="preserve">-send web request to create rulemaking, comment web pages
-has hearing date added to DEQ calendar
-drafts EMAIL.NOTICE.TO.KEY.LEGISLATORS
-obtains leg. Liason approval of email notice to legislators
-Asks leg. Liason to identify Ors 183.335(5) key legislators
-submits newspaper notices to contractor (14 days before filing notice - min. 30 days before hearing)-verifying accuracy of newspaper ads
-validates web page, comment page
-submits notice to EPA if required
-emails DAS notification of fees that don't require DAS approval
-contacts communications to draft news release and social media postings
-send web request to post information on DEQ Active Public Notice page: 
</t>
  </si>
  <si>
    <t xml:space="preserve">
develops response to comments by:
-organizing comments into categories
-developing one response to each catgegory of comments
-obtains PMGR and RGL review of draft responses
-draft EQC staff report
-copy and paste applicable sections from Public Notice into staff report
-Check to ensure language from Public Notice is still accurate and properly reflects timing of future/past events
-edit rules as necessary
-ask RGL for publication review</t>
  </si>
  <si>
    <t>leads initial Rule Publication work that includes:
-prepare two versions of rules; redline/strikethrough and clean
-review, consolidate, approve or reject all proposed edits
-compare Notice with Staff Report for accuracy to check that language correctly reflects timing of future/past events 
-notify PL review is complete</t>
  </si>
  <si>
    <t xml:space="preserve">-submits EQC packet to EQCC (EQC-5 weeks)
-retain one copy of rules in redline/strikethrough for filing with legislative counsel
-create a clean copy of the rules, with tables, to keep for informational purposes - add a DRAFT watermark
-Staff report should have two copies of rules - one showing all markup, one with DRAFT watermark with all changes accepted
-remove tables from another copy of the rules, and accept all changes to get a clean copy of the rules to file with secretary of state
-create pdf version of tables, one document for each rule that has a table, to submit to secretary of state
-complete draft version (do not submit) of secretary of state online filing system using information from staff report and draft rules
-on SharePoint, publish a major version of:
  -rules
  -staff report
-save PDF of published staff report to Rule_Development
-upload copy of EQC presentation materials to SharePoint
</t>
  </si>
  <si>
    <t xml:space="preserve">-prepares NOTICE, PROPOSED.RULES &amp; optional SUPPORTING.DOCUMENTS
-addresses all comments, but does not delete them
-ensure track changes is on
-accepts and rejects language as team agrees
-notify RGL documents are ready for review
</t>
  </si>
  <si>
    <t>Remind PL to start finalizing rule documents</t>
  </si>
  <si>
    <t>Send notice filing email to PL that describes steps necessary to get notice documents ready for publication.</t>
  </si>
  <si>
    <t>Send PL email describing next steps</t>
  </si>
  <si>
    <t>Remind PL of upcoming tasks:
-Revise rules to address comments
-Respond to comments
-Draft staff report
-Management review of staff report
-submit staff report to EQCC 5 weeks before EQC meeting</t>
  </si>
  <si>
    <t>ATSAC</t>
  </si>
  <si>
    <t>Air Toxics Benchmark Review 2016</t>
  </si>
  <si>
    <t>No</t>
  </si>
  <si>
    <t>Permanent</t>
  </si>
  <si>
    <t>Average</t>
  </si>
  <si>
    <t>Yes</t>
  </si>
  <si>
    <t>NA</t>
  </si>
  <si>
    <t>NA except for Rulemaking Home Page</t>
  </si>
  <si>
    <t>N/A</t>
  </si>
  <si>
    <t>initiates PMGR Fee Approval Packet review, addresses suggestions</t>
  </si>
  <si>
    <t>Obtain review of PMGR and RGL review of fee packet</t>
  </si>
  <si>
    <t>notify PMGR  package ready for review (5 weeks before filing notice)</t>
  </si>
  <si>
    <t>on PMGR approval, notify DA notice package ready for review (4 weeks before filing notice)</t>
  </si>
  <si>
    <t>on DA approval, notify communications notice package ready for review (3 weeks before filing notice)</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</si>
</sst>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2"/>
      <color theme="1"/>
      <name val="Times New Roman"/>
      <family val="1"/>
    </font>
    <font>
      <sz val="14"/>
      <color theme="1"/>
      <name val="Arial"/>
      <family val="2"/>
    </font>
    <font>
      <b/>
      <sz val="14"/>
      <color theme="1"/>
      <name val="Arial"/>
      <family val="2"/>
    </font>
    <font>
      <sz val="12"/>
      <color theme="1"/>
      <name val="Arial"/>
      <family val="2"/>
    </font>
    <font>
      <b/>
      <sz val="12"/>
      <color theme="1"/>
      <name val="Arial"/>
      <family val="2"/>
    </font>
    <font>
      <b/>
      <sz val="12"/>
      <color theme="1"/>
      <name val="Times New Roman"/>
      <family val="1"/>
    </font>
    <font>
      <sz val="12"/>
      <color theme="1"/>
      <name val="Symbol"/>
      <family val="1"/>
      <charset val="2"/>
    </font>
    <font>
      <sz val="7"/>
      <color theme="1"/>
      <name val="Times New Roman"/>
      <family val="1"/>
    </font>
    <font>
      <b/>
      <sz val="12"/>
      <color rgb="FFFF0000"/>
      <name val="Times New Roman"/>
      <family val="1"/>
    </font>
    <font>
      <b/>
      <u/>
      <sz val="14"/>
      <color theme="1"/>
      <name val="Arial"/>
      <family val="2"/>
    </font>
    <font>
      <u/>
      <sz val="11"/>
      <color theme="10"/>
      <name val="Calibri"/>
      <family val="2"/>
      <scheme val="minor"/>
    </font>
    <font>
      <u/>
      <sz val="12"/>
      <color theme="10"/>
      <name val="Calibri"/>
      <family val="2"/>
      <scheme val="minor"/>
    </font>
    <font>
      <sz val="12"/>
      <color theme="1"/>
      <name val="Calibri"/>
      <family val="2"/>
      <scheme val="minor"/>
    </font>
    <font>
      <b/>
      <sz val="14"/>
      <color theme="0"/>
      <name val="Arial"/>
      <family val="2"/>
    </font>
    <font>
      <b/>
      <sz val="16"/>
      <color theme="0"/>
      <name val="Arial"/>
      <family val="2"/>
    </font>
    <font>
      <sz val="11"/>
      <color theme="0"/>
      <name val="Calibri"/>
      <family val="2"/>
      <scheme val="minor"/>
    </font>
    <font>
      <sz val="12"/>
      <color theme="0"/>
      <name val="Times New Roman"/>
      <family val="1"/>
    </font>
    <font>
      <sz val="12"/>
      <color theme="0"/>
      <name val="Arial"/>
      <family val="2"/>
    </font>
    <font>
      <b/>
      <sz val="12"/>
      <color theme="0"/>
      <name val="Arial"/>
      <family val="2"/>
    </font>
    <font>
      <sz val="14"/>
      <color theme="0"/>
      <name val="Arial"/>
      <family val="2"/>
    </font>
    <font>
      <b/>
      <sz val="14"/>
      <color theme="1"/>
      <name val="Times New Roman"/>
      <family val="1"/>
    </font>
    <font>
      <b/>
      <sz val="11"/>
      <color theme="1"/>
      <name val="Arial"/>
      <family val="2"/>
    </font>
    <font>
      <sz val="11"/>
      <color theme="1"/>
      <name val="Arial"/>
      <family val="2"/>
    </font>
    <font>
      <sz val="10"/>
      <color indexed="8"/>
      <name val="Arial"/>
      <family val="2"/>
    </font>
    <font>
      <sz val="11"/>
      <color indexed="8"/>
      <name val="Calibri"/>
      <family val="2"/>
    </font>
    <font>
      <sz val="12"/>
      <color theme="1"/>
      <name val="Times New Roman"/>
    </font>
    <font>
      <b/>
      <sz val="12"/>
      <color rgb="FFFF0000"/>
      <name val="Arial"/>
      <family val="2"/>
    </font>
    <font>
      <sz val="12"/>
      <color theme="0"/>
      <name val="Calibri"/>
      <family val="2"/>
      <scheme val="minor"/>
    </font>
    <font>
      <b/>
      <u/>
      <sz val="14"/>
      <color theme="0"/>
      <name val="Arial"/>
      <family val="2"/>
    </font>
    <font>
      <b/>
      <sz val="14"/>
      <color rgb="FF00B0F0"/>
      <name val="Arial"/>
      <family val="2"/>
    </font>
    <font>
      <sz val="14"/>
      <color rgb="FF00B050"/>
      <name val="Arial"/>
      <family val="2"/>
    </font>
    <font>
      <b/>
      <sz val="14"/>
      <color theme="7" tint="-0.249977111117893"/>
      <name val="Arial"/>
      <family val="2"/>
    </font>
  </fonts>
  <fills count="13">
    <fill>
      <patternFill patternType="none"/>
    </fill>
    <fill>
      <patternFill patternType="gray125"/>
    </fill>
    <fill>
      <patternFill patternType="solid">
        <fgColor rgb="FFE2EFD9"/>
        <bgColor indexed="64"/>
      </patternFill>
    </fill>
    <fill>
      <patternFill patternType="solid">
        <fgColor theme="0"/>
        <bgColor indexed="64"/>
      </patternFill>
    </fill>
    <fill>
      <patternFill patternType="solid">
        <fgColor theme="7" tint="0.39994506668294322"/>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79998168889431442"/>
        <bgColor theme="9" tint="0.79998168889431442"/>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s>
  <borders count="34">
    <border>
      <left/>
      <right/>
      <top/>
      <bottom/>
      <diagonal/>
    </border>
    <border>
      <left/>
      <right/>
      <top/>
      <bottom style="medium">
        <color rgb="FFA8D08D"/>
      </bottom>
      <diagonal/>
    </border>
    <border>
      <left style="double">
        <color auto="1"/>
      </left>
      <right/>
      <top/>
      <bottom/>
      <diagonal/>
    </border>
    <border>
      <left/>
      <right style="double">
        <color auto="1"/>
      </right>
      <top/>
      <bottom style="medium">
        <color rgb="FFA8D08D"/>
      </bottom>
      <diagonal/>
    </border>
    <border>
      <left style="double">
        <color auto="1"/>
      </left>
      <right/>
      <top style="medium">
        <color rgb="FFA8D08D"/>
      </top>
      <bottom style="medium">
        <color rgb="FFA8D08D"/>
      </bottom>
      <diagonal/>
    </border>
    <border>
      <left style="double">
        <color auto="1"/>
      </left>
      <right/>
      <top/>
      <bottom style="medium">
        <color rgb="FFA8D08D"/>
      </bottom>
      <diagonal/>
    </border>
    <border>
      <left style="double">
        <color theme="1"/>
      </left>
      <right style="double">
        <color auto="1"/>
      </right>
      <top/>
      <bottom/>
      <diagonal/>
    </border>
    <border>
      <left/>
      <right/>
      <top style="thin">
        <color theme="9" tint="-0.24994659260841701"/>
      </top>
      <bottom style="thin">
        <color theme="9" tint="-0.24994659260841701"/>
      </bottom>
      <diagonal/>
    </border>
    <border>
      <left style="double">
        <color auto="1"/>
      </left>
      <right/>
      <top style="thin">
        <color theme="9" tint="-0.24994659260841701"/>
      </top>
      <bottom style="thin">
        <color theme="9" tint="-0.24994659260841701"/>
      </bottom>
      <diagonal/>
    </border>
    <border>
      <left style="double">
        <color theme="1"/>
      </left>
      <right/>
      <top/>
      <bottom style="medium">
        <color rgb="FFA8D08D"/>
      </bottom>
      <diagonal/>
    </border>
    <border>
      <left style="double">
        <color theme="1"/>
      </left>
      <right/>
      <top/>
      <bottom/>
      <diagonal/>
    </border>
    <border>
      <left style="double">
        <color theme="1"/>
      </left>
      <right style="double">
        <color auto="1"/>
      </right>
      <top/>
      <bottom style="medium">
        <color rgb="FFA8D08D"/>
      </bottom>
      <diagonal/>
    </border>
    <border>
      <left style="double">
        <color theme="1"/>
      </left>
      <right style="double">
        <color auto="1"/>
      </right>
      <top style="medium">
        <color rgb="FFA8D08D"/>
      </top>
      <bottom/>
      <diagonal/>
    </border>
    <border>
      <left style="double">
        <color theme="1"/>
      </left>
      <right style="double">
        <color auto="1"/>
      </right>
      <top style="thin">
        <color theme="9" tint="-0.24994659260841701"/>
      </top>
      <bottom style="thin">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8"/>
      </left>
      <right style="thin">
        <color indexed="8"/>
      </right>
      <top style="thin">
        <color indexed="8"/>
      </top>
      <bottom style="thin">
        <color indexed="8"/>
      </bottom>
      <diagonal/>
    </border>
    <border>
      <left style="hair">
        <color theme="9" tint="-0.24994659260841701"/>
      </left>
      <right style="hair">
        <color theme="9" tint="-0.24994659260841701"/>
      </right>
      <top style="hair">
        <color theme="9" tint="-0.24994659260841701"/>
      </top>
      <bottom style="thin">
        <color theme="9" tint="0.39997558519241921"/>
      </bottom>
      <diagonal/>
    </border>
    <border>
      <left style="double">
        <color auto="1"/>
      </left>
      <right/>
      <top style="thin">
        <color theme="9" tint="0.39997558519241921"/>
      </top>
      <bottom style="hair">
        <color theme="9" tint="-0.24994659260841701"/>
      </bottom>
      <diagonal/>
    </border>
    <border>
      <left style="medium">
        <color theme="1"/>
      </left>
      <right style="medium">
        <color rgb="FFA8D08D"/>
      </right>
      <top style="medium">
        <color rgb="FFA8D08D"/>
      </top>
      <bottom style="medium">
        <color rgb="FFA8D08D"/>
      </bottom>
      <diagonal/>
    </border>
    <border>
      <left style="medium">
        <color theme="1"/>
      </left>
      <right style="medium">
        <color theme="1"/>
      </right>
      <top style="thin">
        <color theme="9"/>
      </top>
      <bottom style="hair">
        <color theme="9" tint="-0.24994659260841701"/>
      </bottom>
      <diagonal/>
    </border>
    <border>
      <left style="medium">
        <color theme="1"/>
      </left>
      <right style="medium">
        <color theme="1"/>
      </right>
      <top style="hair">
        <color theme="9" tint="-0.24994659260841701"/>
      </top>
      <bottom/>
      <diagonal/>
    </border>
    <border>
      <left style="medium">
        <color theme="1"/>
      </left>
      <right style="medium">
        <color theme="1"/>
      </right>
      <top style="hair">
        <color theme="9" tint="-0.24994659260841701"/>
      </top>
      <bottom style="hair">
        <color theme="9" tint="-0.24994659260841701"/>
      </bottom>
      <diagonal/>
    </border>
    <border>
      <left style="medium">
        <color theme="1"/>
      </left>
      <right style="medium">
        <color theme="1"/>
      </right>
      <top/>
      <bottom style="medium">
        <color rgb="FFA8D08D"/>
      </bottom>
      <diagonal/>
    </border>
    <border>
      <left style="medium">
        <color theme="1"/>
      </left>
      <right style="medium">
        <color theme="1"/>
      </right>
      <top/>
      <bottom/>
      <diagonal/>
    </border>
    <border>
      <left/>
      <right/>
      <top style="thin">
        <color theme="9"/>
      </top>
      <bottom style="hair">
        <color theme="9" tint="-0.24994659260841701"/>
      </bottom>
      <diagonal/>
    </border>
    <border>
      <left/>
      <right/>
      <top style="hair">
        <color theme="9" tint="-0.24994659260841701"/>
      </top>
      <bottom style="hair">
        <color theme="9" tint="-0.24994659260841701"/>
      </bottom>
      <diagonal/>
    </border>
    <border>
      <left/>
      <right/>
      <top style="hair">
        <color theme="9" tint="-0.2499465926084170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3">
    <xf numFmtId="0" fontId="0" fillId="0" borderId="0"/>
    <xf numFmtId="0" fontId="11" fillId="0" borderId="0" applyNumberFormat="0" applyFill="0" applyBorder="0" applyAlignment="0" applyProtection="0"/>
    <xf numFmtId="0" fontId="24" fillId="0" borderId="0"/>
  </cellStyleXfs>
  <cellXfs count="283">
    <xf numFmtId="0" fontId="0" fillId="0" borderId="0" xfId="0"/>
    <xf numFmtId="49" fontId="3" fillId="2" borderId="1"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1" fillId="2" borderId="5" xfId="0" applyFont="1" applyFill="1" applyBorder="1" applyAlignment="1" applyProtection="1">
      <alignment vertical="center" wrapText="1"/>
    </xf>
    <xf numFmtId="0" fontId="1" fillId="0" borderId="5" xfId="0" applyFont="1" applyBorder="1" applyAlignment="1" applyProtection="1">
      <alignment vertical="center" wrapText="1"/>
    </xf>
    <xf numFmtId="14" fontId="1" fillId="2" borderId="5" xfId="0" applyNumberFormat="1" applyFont="1" applyFill="1" applyBorder="1" applyAlignment="1" applyProtection="1">
      <alignment vertical="center" wrapText="1"/>
    </xf>
    <xf numFmtId="14" fontId="1" fillId="0" borderId="5" xfId="0" applyNumberFormat="1" applyFont="1" applyBorder="1" applyAlignment="1" applyProtection="1">
      <alignment vertical="center" wrapText="1"/>
    </xf>
    <xf numFmtId="14" fontId="1" fillId="3" borderId="5" xfId="0" applyNumberFormat="1" applyFont="1" applyFill="1" applyBorder="1" applyAlignment="1" applyProtection="1">
      <alignment vertical="center" wrapText="1"/>
    </xf>
    <xf numFmtId="14" fontId="1" fillId="2" borderId="2" xfId="0" applyNumberFormat="1" applyFont="1" applyFill="1" applyBorder="1" applyAlignment="1" applyProtection="1">
      <alignment vertical="top" wrapText="1"/>
    </xf>
    <xf numFmtId="14" fontId="1" fillId="3" borderId="8" xfId="0" applyNumberFormat="1" applyFont="1" applyFill="1" applyBorder="1" applyAlignment="1" applyProtection="1">
      <alignment horizontal="center" vertical="center" wrapText="1"/>
    </xf>
    <xf numFmtId="14" fontId="1" fillId="2" borderId="5" xfId="0" applyNumberFormat="1" applyFont="1" applyFill="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14" fontId="1" fillId="0" borderId="2" xfId="0" applyNumberFormat="1" applyFont="1" applyBorder="1" applyAlignment="1" applyProtection="1">
      <alignment vertical="center" wrapText="1"/>
    </xf>
    <xf numFmtId="14" fontId="7" fillId="0" borderId="2" xfId="0" applyNumberFormat="1" applyFont="1" applyBorder="1" applyAlignment="1" applyProtection="1">
      <alignment horizontal="left" vertical="center" wrapText="1"/>
    </xf>
    <xf numFmtId="14" fontId="7" fillId="0" borderId="5" xfId="0" applyNumberFormat="1" applyFont="1" applyBorder="1" applyAlignment="1" applyProtection="1">
      <alignment horizontal="left" vertical="center" wrapText="1"/>
    </xf>
    <xf numFmtId="14" fontId="1" fillId="2" borderId="5" xfId="0" applyNumberFormat="1" applyFont="1" applyFill="1" applyBorder="1" applyAlignment="1" applyProtection="1">
      <alignment horizontal="left" vertical="center" wrapText="1"/>
    </xf>
    <xf numFmtId="0" fontId="0" fillId="0" borderId="0" xfId="0" applyProtection="1">
      <protection locked="0"/>
    </xf>
    <xf numFmtId="0" fontId="3" fillId="2" borderId="11"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4" fillId="6" borderId="5" xfId="0" applyFont="1" applyFill="1" applyBorder="1" applyAlignment="1" applyProtection="1">
      <alignment horizontal="center" vertical="center" wrapText="1"/>
    </xf>
    <xf numFmtId="0" fontId="17" fillId="6" borderId="5" xfId="0" applyFont="1" applyFill="1" applyBorder="1" applyAlignment="1" applyProtection="1">
      <alignment vertical="center" wrapText="1"/>
    </xf>
    <xf numFmtId="14" fontId="19" fillId="6" borderId="5" xfId="0" applyNumberFormat="1" applyFont="1" applyFill="1" applyBorder="1" applyAlignment="1" applyProtection="1">
      <alignment horizontal="center" vertical="center" wrapText="1"/>
    </xf>
    <xf numFmtId="14" fontId="17" fillId="6" borderId="5" xfId="0" applyNumberFormat="1" applyFont="1" applyFill="1" applyBorder="1" applyAlignment="1" applyProtection="1">
      <alignment horizontal="center" vertical="center" wrapText="1"/>
    </xf>
    <xf numFmtId="14" fontId="17" fillId="6" borderId="5" xfId="0" applyNumberFormat="1" applyFont="1" applyFill="1" applyBorder="1" applyAlignment="1" applyProtection="1">
      <alignment vertical="center" wrapText="1"/>
    </xf>
    <xf numFmtId="0" fontId="16" fillId="6" borderId="0" xfId="0" applyFont="1" applyFill="1"/>
    <xf numFmtId="0" fontId="16" fillId="7" borderId="0" xfId="0" applyFont="1" applyFill="1"/>
    <xf numFmtId="14" fontId="1" fillId="8" borderId="5" xfId="0" applyNumberFormat="1" applyFont="1" applyFill="1" applyBorder="1" applyAlignment="1" applyProtection="1">
      <alignment vertical="center" wrapText="1"/>
    </xf>
    <xf numFmtId="0" fontId="0" fillId="8" borderId="0" xfId="0" applyFont="1" applyFill="1"/>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Alignment="1" applyProtection="1">
      <alignment horizontal="left"/>
    </xf>
    <xf numFmtId="0" fontId="2" fillId="2" borderId="11" xfId="0"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wrapText="1"/>
    </xf>
    <xf numFmtId="0" fontId="17" fillId="6" borderId="11" xfId="0" applyFont="1" applyFill="1" applyBorder="1" applyAlignment="1" applyProtection="1">
      <alignment horizontal="left" vertical="top" wrapText="1"/>
    </xf>
    <xf numFmtId="49" fontId="14" fillId="6"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49" fontId="1" fillId="2" borderId="1" xfId="0" applyNumberFormat="1" applyFont="1" applyFill="1" applyBorder="1" applyAlignment="1" applyProtection="1">
      <alignment vertical="center" wrapText="1"/>
    </xf>
    <xf numFmtId="0" fontId="1" fillId="0" borderId="11" xfId="0" applyFont="1" applyBorder="1" applyAlignment="1" applyProtection="1">
      <alignment horizontal="left" vertical="top" wrapText="1"/>
    </xf>
    <xf numFmtId="49" fontId="1" fillId="0" borderId="1" xfId="0" applyNumberFormat="1" applyFont="1" applyBorder="1" applyAlignment="1" applyProtection="1">
      <alignment vertical="center" wrapText="1"/>
    </xf>
    <xf numFmtId="49" fontId="1" fillId="2" borderId="3" xfId="0" applyNumberFormat="1" applyFont="1" applyFill="1" applyBorder="1" applyAlignment="1" applyProtection="1">
      <alignment horizontal="left" vertical="center" wrapText="1"/>
    </xf>
    <xf numFmtId="49" fontId="15" fillId="6" borderId="1"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left" vertical="top" wrapText="1"/>
    </xf>
    <xf numFmtId="49" fontId="1" fillId="2" borderId="0" xfId="0" applyNumberFormat="1" applyFont="1" applyFill="1" applyBorder="1" applyAlignment="1" applyProtection="1">
      <alignment vertical="top" wrapText="1"/>
    </xf>
    <xf numFmtId="0" fontId="1" fillId="3" borderId="13" xfId="0" applyFont="1" applyFill="1" applyBorder="1" applyAlignment="1" applyProtection="1">
      <alignment horizontal="left" vertical="top" wrapText="1"/>
    </xf>
    <xf numFmtId="49" fontId="5" fillId="3" borderId="7" xfId="0" applyNumberFormat="1" applyFont="1" applyFill="1" applyBorder="1" applyAlignment="1" applyProtection="1">
      <alignment horizontal="center" vertical="center" wrapText="1"/>
    </xf>
    <xf numFmtId="49" fontId="1" fillId="0" borderId="3"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7" fillId="0" borderId="0"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0" fontId="18" fillId="6" borderId="11"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Border="1" applyAlignment="1" applyProtection="1">
      <alignment vertical="top" wrapText="1"/>
    </xf>
    <xf numFmtId="0" fontId="1" fillId="8" borderId="11" xfId="0" applyFont="1" applyFill="1" applyBorder="1" applyAlignment="1" applyProtection="1">
      <alignment horizontal="left" vertical="top" wrapText="1"/>
    </xf>
    <xf numFmtId="49" fontId="1" fillId="8" borderId="1" xfId="0" applyNumberFormat="1" applyFont="1" applyFill="1" applyBorder="1" applyAlignment="1" applyProtection="1">
      <alignment horizontal="left" vertical="top" wrapText="1"/>
    </xf>
    <xf numFmtId="0" fontId="25" fillId="10" borderId="16" xfId="2" applyFont="1" applyFill="1" applyBorder="1" applyAlignment="1">
      <alignment horizontal="center"/>
    </xf>
    <xf numFmtId="49" fontId="1" fillId="0" borderId="14" xfId="0" applyNumberFormat="1" applyFont="1" applyBorder="1" applyAlignment="1">
      <alignment horizontal="left" vertical="center" wrapText="1"/>
    </xf>
    <xf numFmtId="49" fontId="1" fillId="9" borderId="14" xfId="0" applyNumberFormat="1" applyFont="1" applyFill="1" applyBorder="1" applyAlignment="1">
      <alignment horizontal="left" vertical="center" wrapText="1"/>
    </xf>
    <xf numFmtId="14" fontId="1" fillId="0" borderId="14" xfId="0" applyNumberFormat="1" applyFont="1" applyBorder="1" applyAlignment="1">
      <alignment horizontal="left" vertical="center" wrapText="1"/>
    </xf>
    <xf numFmtId="14" fontId="1" fillId="9" borderId="14" xfId="0" applyNumberFormat="1" applyFont="1" applyFill="1" applyBorder="1" applyAlignment="1">
      <alignment horizontal="left" vertical="center" wrapText="1"/>
    </xf>
    <xf numFmtId="49" fontId="0" fillId="0" borderId="0" xfId="0" applyNumberFormat="1"/>
    <xf numFmtId="49" fontId="1" fillId="9" borderId="14" xfId="0" applyNumberFormat="1" applyFont="1" applyFill="1" applyBorder="1" applyAlignment="1">
      <alignment horizontal="left" vertical="top" wrapText="1"/>
    </xf>
    <xf numFmtId="14" fontId="1" fillId="9" borderId="14" xfId="0" applyNumberFormat="1" applyFont="1" applyFill="1" applyBorder="1" applyAlignment="1">
      <alignment horizontal="left" vertical="top" wrapText="1"/>
    </xf>
    <xf numFmtId="49" fontId="5" fillId="0" borderId="14" xfId="0" applyNumberFormat="1" applyFont="1" applyBorder="1" applyAlignment="1">
      <alignment horizontal="left" vertical="center" wrapText="1"/>
    </xf>
    <xf numFmtId="49" fontId="1" fillId="0" borderId="14" xfId="0" applyNumberFormat="1" applyFont="1" applyBorder="1" applyAlignment="1">
      <alignment horizontal="left" vertical="top" wrapText="1"/>
    </xf>
    <xf numFmtId="49" fontId="1" fillId="9" borderId="17" xfId="0" applyNumberFormat="1" applyFont="1" applyFill="1" applyBorder="1" applyAlignment="1">
      <alignment horizontal="left" vertical="center" wrapText="1"/>
    </xf>
    <xf numFmtId="14" fontId="1" fillId="9" borderId="17" xfId="0" applyNumberFormat="1" applyFont="1" applyFill="1" applyBorder="1" applyAlignment="1">
      <alignment horizontal="left" vertical="center" wrapText="1"/>
    </xf>
    <xf numFmtId="14" fontId="1" fillId="3" borderId="18" xfId="0" applyNumberFormat="1" applyFont="1" applyFill="1" applyBorder="1" applyAlignment="1">
      <alignment horizontal="left" vertical="center" wrapText="1"/>
    </xf>
    <xf numFmtId="49" fontId="25" fillId="10" borderId="16" xfId="2" applyNumberFormat="1" applyFont="1" applyFill="1" applyBorder="1" applyAlignment="1">
      <alignment horizontal="center"/>
    </xf>
    <xf numFmtId="0" fontId="1" fillId="0" borderId="11" xfId="0" applyFont="1" applyBorder="1" applyAlignment="1" applyProtection="1">
      <alignment horizontal="left" vertical="top" wrapText="1"/>
    </xf>
    <xf numFmtId="14" fontId="9" fillId="0" borderId="5"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14" fontId="9" fillId="2" borderId="5"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9" fillId="0" borderId="14" xfId="0" applyNumberFormat="1" applyFont="1" applyBorder="1" applyAlignment="1">
      <alignment horizontal="left" vertical="center" wrapText="1"/>
    </xf>
    <xf numFmtId="49" fontId="9" fillId="0" borderId="14" xfId="0" applyNumberFormat="1" applyFont="1" applyBorder="1" applyAlignment="1">
      <alignment horizontal="left" vertical="top" wrapText="1"/>
    </xf>
    <xf numFmtId="49" fontId="1" fillId="9" borderId="15" xfId="0" applyNumberFormat="1" applyFont="1" applyFill="1" applyBorder="1" applyAlignment="1">
      <alignment horizontal="left" vertical="center" wrapText="1"/>
    </xf>
    <xf numFmtId="14" fontId="1" fillId="9" borderId="15" xfId="0" applyNumberFormat="1" applyFont="1" applyFill="1" applyBorder="1" applyAlignment="1">
      <alignment horizontal="left" vertical="center" wrapText="1"/>
    </xf>
    <xf numFmtId="49" fontId="9" fillId="9" borderId="15" xfId="0" applyNumberFormat="1" applyFont="1" applyFill="1" applyBorder="1" applyAlignment="1">
      <alignment horizontal="left" vertical="center" wrapText="1"/>
    </xf>
    <xf numFmtId="49" fontId="27" fillId="0" borderId="14" xfId="0" applyNumberFormat="1" applyFont="1" applyBorder="1" applyAlignment="1">
      <alignment horizontal="left" vertical="center" wrapText="1"/>
    </xf>
    <xf numFmtId="0" fontId="1" fillId="7" borderId="11" xfId="0" applyFont="1" applyFill="1" applyBorder="1" applyAlignment="1" applyProtection="1">
      <alignment horizontal="left" vertical="top" wrapText="1"/>
    </xf>
    <xf numFmtId="14" fontId="1" fillId="7" borderId="5" xfId="0" applyNumberFormat="1" applyFont="1" applyFill="1" applyBorder="1" applyAlignment="1" applyProtection="1">
      <alignment horizontal="left" vertical="center" wrapText="1"/>
    </xf>
    <xf numFmtId="49" fontId="1" fillId="7" borderId="1" xfId="0" applyNumberFormat="1" applyFont="1" applyFill="1" applyBorder="1" applyAlignment="1" applyProtection="1">
      <alignment horizontal="left" vertical="center" wrapText="1"/>
    </xf>
    <xf numFmtId="14" fontId="0" fillId="0" borderId="0" xfId="0" applyNumberFormat="1"/>
    <xf numFmtId="0" fontId="1" fillId="0" borderId="11" xfId="0" applyFont="1" applyBorder="1" applyAlignment="1" applyProtection="1">
      <alignment horizontal="left" vertical="top" wrapText="1"/>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14" fillId="6"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7" fillId="6" borderId="19" xfId="0" applyFont="1" applyFill="1" applyBorder="1" applyAlignment="1" applyProtection="1">
      <alignment vertical="center" wrapText="1"/>
      <protection locked="0"/>
    </xf>
    <xf numFmtId="14" fontId="1" fillId="0" borderId="19" xfId="0" applyNumberFormat="1" applyFont="1" applyBorder="1" applyAlignment="1" applyProtection="1">
      <alignment vertical="center" wrapText="1"/>
      <protection locked="0"/>
    </xf>
    <xf numFmtId="14" fontId="1" fillId="2" borderId="19" xfId="0" applyNumberFormat="1" applyFont="1" applyFill="1" applyBorder="1" applyAlignment="1" applyProtection="1">
      <alignment vertical="center" wrapText="1"/>
      <protection locked="0"/>
    </xf>
    <xf numFmtId="14" fontId="1" fillId="3" borderId="19" xfId="0" applyNumberFormat="1" applyFont="1" applyFill="1" applyBorder="1" applyAlignment="1" applyProtection="1">
      <alignment vertical="center" wrapText="1"/>
      <protection locked="0"/>
    </xf>
    <xf numFmtId="14" fontId="17" fillId="6" borderId="19" xfId="0" applyNumberFormat="1" applyFont="1" applyFill="1" applyBorder="1" applyAlignment="1" applyProtection="1">
      <alignment vertical="center" wrapText="1"/>
      <protection locked="0"/>
    </xf>
    <xf numFmtId="14" fontId="1" fillId="7" borderId="19" xfId="0" applyNumberFormat="1" applyFont="1" applyFill="1" applyBorder="1" applyAlignment="1" applyProtection="1">
      <alignment horizontal="left" vertical="center" wrapText="1"/>
      <protection locked="0"/>
    </xf>
    <xf numFmtId="14" fontId="19" fillId="6" borderId="19" xfId="0" applyNumberFormat="1" applyFont="1" applyFill="1" applyBorder="1" applyAlignment="1" applyProtection="1">
      <alignment horizontal="center" vertical="center" wrapText="1"/>
      <protection locked="0"/>
    </xf>
    <xf numFmtId="14" fontId="5" fillId="3" borderId="19" xfId="0" applyNumberFormat="1" applyFont="1" applyFill="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14" fontId="7" fillId="0" borderId="19" xfId="0" applyNumberFormat="1" applyFont="1" applyBorder="1" applyAlignment="1" applyProtection="1">
      <alignment horizontal="left" vertical="center" wrapText="1"/>
      <protection locked="0"/>
    </xf>
    <xf numFmtId="14" fontId="6" fillId="2" borderId="19" xfId="0" applyNumberFormat="1" applyFont="1" applyFill="1" applyBorder="1" applyAlignment="1" applyProtection="1">
      <alignment horizontal="left" vertical="center" wrapText="1"/>
      <protection locked="0"/>
    </xf>
    <xf numFmtId="14" fontId="6" fillId="2" borderId="19" xfId="0" applyNumberFormat="1" applyFont="1" applyFill="1" applyBorder="1" applyAlignment="1" applyProtection="1">
      <alignment horizontal="center" vertical="center" wrapText="1"/>
      <protection locked="0"/>
    </xf>
    <xf numFmtId="14" fontId="1" fillId="8" borderId="19" xfId="0" applyNumberFormat="1" applyFont="1" applyFill="1" applyBorder="1" applyAlignment="1" applyProtection="1">
      <alignment vertical="center" wrapText="1"/>
      <protection locked="0"/>
    </xf>
    <xf numFmtId="0" fontId="0" fillId="0" borderId="19" xfId="0" applyBorder="1"/>
    <xf numFmtId="49" fontId="29" fillId="6" borderId="1" xfId="1"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49" fontId="30" fillId="2" borderId="1" xfId="0" applyNumberFormat="1" applyFont="1" applyFill="1" applyBorder="1" applyAlignment="1" applyProtection="1">
      <alignment horizontal="left" vertical="top" wrapText="1"/>
      <protection locked="0"/>
    </xf>
    <xf numFmtId="0" fontId="3" fillId="0" borderId="20" xfId="0" applyFont="1" applyBorder="1" applyAlignment="1" applyProtection="1">
      <alignment horizontal="centerContinuous" vertical="center" wrapText="1"/>
      <protection locked="0"/>
    </xf>
    <xf numFmtId="14" fontId="1" fillId="0" borderId="21" xfId="0" applyNumberFormat="1"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49" fontId="15" fillId="6" borderId="23" xfId="0" applyNumberFormat="1" applyFont="1" applyFill="1" applyBorder="1" applyAlignment="1" applyProtection="1">
      <alignment horizontal="center" vertical="center" wrapText="1"/>
    </xf>
    <xf numFmtId="14" fontId="1" fillId="0" borderId="22" xfId="0" applyNumberFormat="1" applyFont="1" applyBorder="1" applyAlignment="1" applyProtection="1">
      <alignment horizontal="left" vertical="center" wrapText="1"/>
      <protection locked="0"/>
    </xf>
    <xf numFmtId="14" fontId="17" fillId="6" borderId="23" xfId="0" applyNumberFormat="1" applyFont="1" applyFill="1" applyBorder="1" applyAlignment="1" applyProtection="1">
      <alignment vertical="center" wrapText="1"/>
      <protection locked="0"/>
    </xf>
    <xf numFmtId="14" fontId="1" fillId="7" borderId="23" xfId="0" applyNumberFormat="1" applyFont="1" applyFill="1" applyBorder="1" applyAlignment="1" applyProtection="1">
      <alignment horizontal="left" vertical="center" wrapText="1"/>
      <protection locked="0"/>
    </xf>
    <xf numFmtId="14" fontId="1" fillId="0" borderId="22" xfId="0" applyNumberFormat="1" applyFont="1" applyBorder="1" applyAlignment="1" applyProtection="1">
      <alignment horizontal="left" vertical="top" wrapText="1"/>
      <protection locked="0"/>
    </xf>
    <xf numFmtId="14" fontId="5" fillId="0" borderId="22" xfId="0" applyNumberFormat="1" applyFont="1" applyBorder="1" applyAlignment="1" applyProtection="1">
      <alignment horizontal="left" vertical="center" wrapText="1"/>
      <protection locked="0"/>
    </xf>
    <xf numFmtId="14" fontId="7" fillId="0" borderId="22" xfId="0" applyNumberFormat="1" applyFont="1" applyBorder="1" applyAlignment="1" applyProtection="1">
      <alignment horizontal="left" vertical="center" wrapText="1"/>
      <protection locked="0"/>
    </xf>
    <xf numFmtId="0" fontId="0" fillId="0" borderId="24" xfId="0" applyBorder="1" applyAlignment="1" applyProtection="1">
      <alignment horizontal="left"/>
      <protection locked="0"/>
    </xf>
    <xf numFmtId="0" fontId="3" fillId="0" borderId="25" xfId="0" applyFont="1" applyBorder="1" applyAlignment="1" applyProtection="1">
      <alignment horizontal="center" vertical="center" wrapText="1"/>
    </xf>
    <xf numFmtId="0" fontId="1" fillId="0" borderId="26"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7" fillId="6" borderId="9" xfId="0" applyFont="1" applyFill="1" applyBorder="1" applyAlignment="1" applyProtection="1">
      <alignment horizontal="left" vertical="top" wrapText="1"/>
    </xf>
    <xf numFmtId="0" fontId="1" fillId="7" borderId="9" xfId="0" applyFont="1" applyFill="1" applyBorder="1" applyAlignment="1" applyProtection="1">
      <alignment horizontal="left" vertical="top" wrapText="1"/>
    </xf>
    <xf numFmtId="0" fontId="4" fillId="0" borderId="26" xfId="0" applyFont="1" applyBorder="1" applyAlignment="1" applyProtection="1">
      <alignment horizontal="left" vertical="top" wrapText="1"/>
    </xf>
    <xf numFmtId="0" fontId="1" fillId="0" borderId="27" xfId="0" applyFont="1" applyBorder="1" applyAlignment="1" applyProtection="1">
      <alignment horizontal="left" vertical="top" wrapText="1"/>
    </xf>
    <xf numFmtId="0" fontId="3" fillId="0" borderId="25" xfId="0" applyFont="1" applyBorder="1" applyAlignment="1" applyProtection="1">
      <alignment horizontal="centerContinuous" vertical="center" wrapText="1"/>
    </xf>
    <xf numFmtId="14" fontId="1" fillId="0" borderId="26" xfId="0" applyNumberFormat="1"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14" fontId="17" fillId="6" borderId="1" xfId="0" applyNumberFormat="1" applyFont="1" applyFill="1" applyBorder="1" applyAlignment="1" applyProtection="1">
      <alignment vertical="center" wrapText="1"/>
    </xf>
    <xf numFmtId="14" fontId="1" fillId="7" borderId="1" xfId="0" applyNumberFormat="1" applyFont="1" applyFill="1" applyBorder="1" applyAlignment="1" applyProtection="1">
      <alignment horizontal="left" vertical="center" wrapText="1"/>
    </xf>
    <xf numFmtId="14" fontId="1" fillId="0" borderId="26" xfId="0" applyNumberFormat="1" applyFont="1" applyBorder="1" applyAlignment="1" applyProtection="1">
      <alignment horizontal="left" vertical="top" wrapText="1"/>
    </xf>
    <xf numFmtId="14" fontId="7" fillId="0" borderId="26" xfId="0" applyNumberFormat="1" applyFont="1" applyBorder="1" applyAlignment="1" applyProtection="1">
      <alignment horizontal="left" vertical="center" wrapText="1"/>
    </xf>
    <xf numFmtId="14" fontId="9" fillId="0" borderId="26" xfId="0" applyNumberFormat="1" applyFont="1" applyBorder="1" applyAlignment="1" applyProtection="1">
      <alignment horizontal="left" vertical="center" wrapText="1"/>
    </xf>
    <xf numFmtId="14" fontId="1" fillId="0" borderId="27" xfId="0" applyNumberFormat="1" applyFont="1" applyBorder="1" applyAlignment="1" applyProtection="1">
      <alignment horizontal="left" vertical="center" wrapText="1"/>
    </xf>
    <xf numFmtId="14" fontId="1" fillId="3" borderId="1" xfId="0" applyNumberFormat="1" applyFont="1" applyFill="1" applyBorder="1" applyAlignment="1" applyProtection="1">
      <alignment horizontal="left" vertical="center" wrapText="1"/>
    </xf>
    <xf numFmtId="49" fontId="3" fillId="0" borderId="20" xfId="0" applyNumberFormat="1" applyFont="1" applyBorder="1" applyAlignment="1" applyProtection="1">
      <alignment horizontal="center" vertical="center" wrapText="1"/>
    </xf>
    <xf numFmtId="49" fontId="3" fillId="0" borderId="22"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7" borderId="23" xfId="0" applyNumberFormat="1" applyFont="1" applyFill="1" applyBorder="1" applyAlignment="1" applyProtection="1">
      <alignment horizontal="left" vertical="center" wrapText="1"/>
    </xf>
    <xf numFmtId="49" fontId="1" fillId="0" borderId="22" xfId="0" applyNumberFormat="1" applyFont="1" applyBorder="1" applyAlignment="1" applyProtection="1">
      <alignment horizontal="left" vertical="top" wrapText="1"/>
    </xf>
    <xf numFmtId="49" fontId="7" fillId="0" borderId="22" xfId="0" applyNumberFormat="1" applyFont="1" applyBorder="1" applyAlignment="1" applyProtection="1">
      <alignment horizontal="left" vertical="center" wrapText="1"/>
    </xf>
    <xf numFmtId="49" fontId="5" fillId="0" borderId="22" xfId="0" applyNumberFormat="1" applyFont="1" applyBorder="1" applyAlignment="1" applyProtection="1">
      <alignment horizontal="left" vertical="center" wrapText="1"/>
    </xf>
    <xf numFmtId="49" fontId="9" fillId="0" borderId="22"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0" fontId="0" fillId="0" borderId="24" xfId="0" applyBorder="1" applyAlignment="1" applyProtection="1">
      <alignment horizontal="left"/>
    </xf>
    <xf numFmtId="49" fontId="29" fillId="6" borderId="23" xfId="1" applyNumberFormat="1" applyFont="1" applyFill="1" applyBorder="1" applyAlignment="1" applyProtection="1">
      <alignment horizontal="center" vertical="center" wrapText="1"/>
    </xf>
    <xf numFmtId="0" fontId="3" fillId="0" borderId="28"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3" fillId="0" borderId="28" xfId="0" applyFont="1" applyFill="1" applyBorder="1" applyAlignment="1" applyProtection="1">
      <alignment horizontal="center" vertical="center" wrapText="1"/>
      <protection locked="0"/>
    </xf>
    <xf numFmtId="0" fontId="0" fillId="0" borderId="28" xfId="0" applyFont="1" applyFill="1" applyBorder="1" applyAlignment="1">
      <alignment wrapText="1"/>
    </xf>
    <xf numFmtId="0" fontId="3" fillId="0" borderId="28" xfId="0" applyFont="1" applyFill="1" applyBorder="1" applyAlignment="1" applyProtection="1">
      <alignment horizontal="center" vertical="center" wrapText="1"/>
    </xf>
    <xf numFmtId="0" fontId="1" fillId="0" borderId="28" xfId="0" applyFont="1" applyFill="1" applyBorder="1" applyAlignment="1">
      <alignment vertical="center" wrapText="1"/>
    </xf>
    <xf numFmtId="0" fontId="17" fillId="5" borderId="28" xfId="0" applyFont="1" applyFill="1" applyBorder="1" applyAlignment="1">
      <alignment vertical="center" wrapText="1"/>
    </xf>
    <xf numFmtId="0" fontId="1" fillId="0" borderId="28" xfId="0" applyFont="1" applyFill="1" applyBorder="1" applyAlignment="1" applyProtection="1">
      <alignment vertical="center" wrapText="1"/>
    </xf>
    <xf numFmtId="0" fontId="1" fillId="0" borderId="28" xfId="0" applyFont="1" applyFill="1" applyBorder="1" applyAlignment="1" applyProtection="1">
      <alignment horizontal="center" vertical="center" wrapText="1"/>
      <protection locked="0"/>
    </xf>
    <xf numFmtId="0" fontId="1" fillId="0" borderId="28" xfId="0" applyFont="1" applyFill="1" applyBorder="1" applyAlignment="1" applyProtection="1">
      <alignment vertical="center" wrapText="1"/>
      <protection locked="0"/>
    </xf>
    <xf numFmtId="49" fontId="26" fillId="0" borderId="28" xfId="0" applyNumberFormat="1" applyFont="1" applyFill="1" applyBorder="1" applyAlignment="1" applyProtection="1">
      <alignment vertical="center" wrapText="1"/>
    </xf>
    <xf numFmtId="49" fontId="14" fillId="6" borderId="28" xfId="0" applyNumberFormat="1" applyFont="1" applyFill="1" applyBorder="1" applyAlignment="1" applyProtection="1">
      <alignment horizontal="center" vertical="center" wrapText="1"/>
    </xf>
    <xf numFmtId="49" fontId="1" fillId="0" borderId="28" xfId="0" applyNumberFormat="1" applyFont="1" applyFill="1" applyBorder="1" applyAlignment="1" applyProtection="1">
      <alignment vertical="center" wrapText="1"/>
    </xf>
    <xf numFmtId="0" fontId="26" fillId="0" borderId="28" xfId="0" applyFont="1" applyFill="1" applyBorder="1" applyAlignment="1" applyProtection="1">
      <alignment vertical="center" wrapText="1"/>
    </xf>
    <xf numFmtId="0" fontId="13" fillId="0" borderId="28" xfId="0" applyFont="1" applyFill="1" applyBorder="1" applyAlignment="1">
      <alignment wrapText="1"/>
    </xf>
    <xf numFmtId="0" fontId="28" fillId="6" borderId="28" xfId="0" applyFont="1" applyFill="1" applyBorder="1" applyAlignment="1">
      <alignment wrapText="1"/>
    </xf>
    <xf numFmtId="14" fontId="1"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horizontal="left" vertical="center" wrapText="1"/>
    </xf>
    <xf numFmtId="49" fontId="1" fillId="0" borderId="28" xfId="0" applyNumberFormat="1" applyFont="1" applyFill="1" applyBorder="1" applyAlignment="1" applyProtection="1">
      <alignment horizontal="left" vertical="center" wrapText="1"/>
    </xf>
    <xf numFmtId="0" fontId="16" fillId="6" borderId="28" xfId="0" applyFont="1" applyFill="1" applyBorder="1" applyAlignment="1">
      <alignment wrapText="1"/>
    </xf>
    <xf numFmtId="49" fontId="1" fillId="0" borderId="28" xfId="0" applyNumberFormat="1" applyFont="1" applyFill="1" applyBorder="1" applyAlignment="1" applyProtection="1">
      <alignment horizontal="center" vertical="center" wrapText="1"/>
    </xf>
    <xf numFmtId="14" fontId="1" fillId="0" borderId="28" xfId="0" applyNumberFormat="1" applyFont="1" applyFill="1" applyBorder="1" applyAlignment="1" applyProtection="1">
      <alignment vertical="center" wrapText="1"/>
      <protection locked="0"/>
    </xf>
    <xf numFmtId="14" fontId="26" fillId="0" borderId="28" xfId="0" applyNumberFormat="1" applyFont="1" applyFill="1" applyBorder="1" applyAlignment="1" applyProtection="1">
      <alignment vertical="center" wrapText="1"/>
      <protection locked="0"/>
    </xf>
    <xf numFmtId="14" fontId="1" fillId="4" borderId="28" xfId="0" applyNumberFormat="1" applyFont="1" applyFill="1" applyBorder="1" applyAlignment="1" applyProtection="1">
      <alignment horizontal="center" vertical="center" wrapText="1"/>
      <protection locked="0"/>
    </xf>
    <xf numFmtId="49" fontId="6" fillId="0" borderId="28" xfId="0" applyNumberFormat="1" applyFont="1" applyFill="1" applyBorder="1" applyAlignment="1" applyProtection="1">
      <alignment vertical="center" wrapText="1"/>
    </xf>
    <xf numFmtId="14" fontId="19" fillId="6" borderId="28" xfId="0" applyNumberFormat="1" applyFont="1" applyFill="1" applyBorder="1" applyAlignment="1" applyProtection="1">
      <alignment horizontal="center" vertical="center" wrapText="1"/>
      <protection locked="0"/>
    </xf>
    <xf numFmtId="0" fontId="11" fillId="0" borderId="28" xfId="1" applyBorder="1"/>
    <xf numFmtId="0" fontId="17" fillId="6" borderId="28" xfId="0" applyFont="1" applyFill="1" applyBorder="1" applyAlignment="1" applyProtection="1">
      <alignment horizontal="center" vertical="center" wrapText="1"/>
    </xf>
    <xf numFmtId="14" fontId="18" fillId="6" borderId="28" xfId="0" applyNumberFormat="1" applyFont="1" applyFill="1" applyBorder="1" applyAlignment="1" applyProtection="1">
      <alignment horizontal="center" vertical="center" wrapText="1"/>
      <protection locked="0"/>
    </xf>
    <xf numFmtId="14" fontId="26"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vertical="top" wrapText="1"/>
    </xf>
    <xf numFmtId="49" fontId="1" fillId="0" borderId="28" xfId="0" applyNumberFormat="1" applyFont="1" applyFill="1" applyBorder="1" applyAlignment="1" applyProtection="1">
      <alignment vertical="top" wrapText="1"/>
    </xf>
    <xf numFmtId="49" fontId="19" fillId="6" borderId="28" xfId="0" applyNumberFormat="1" applyFont="1" applyFill="1" applyBorder="1" applyAlignment="1" applyProtection="1">
      <alignment horizontal="center" vertical="center" wrapText="1"/>
    </xf>
    <xf numFmtId="14" fontId="17" fillId="6" borderId="28" xfId="0" applyNumberFormat="1" applyFont="1" applyFill="1" applyBorder="1" applyAlignment="1" applyProtection="1">
      <alignment horizontal="center" vertical="center" wrapText="1"/>
      <protection locked="0"/>
    </xf>
    <xf numFmtId="49" fontId="9" fillId="0" borderId="28" xfId="0" applyNumberFormat="1" applyFont="1" applyFill="1" applyBorder="1" applyAlignment="1" applyProtection="1">
      <alignment vertical="center" wrapText="1"/>
    </xf>
    <xf numFmtId="14" fontId="9" fillId="0" borderId="28" xfId="0" applyNumberFormat="1" applyFont="1" applyFill="1" applyBorder="1" applyAlignment="1" applyProtection="1">
      <alignment horizontal="center" vertical="center" wrapText="1"/>
      <protection locked="0"/>
    </xf>
    <xf numFmtId="0" fontId="1" fillId="11" borderId="28" xfId="0" applyFont="1" applyFill="1" applyBorder="1" applyAlignment="1" applyProtection="1">
      <alignment vertical="center" wrapText="1"/>
    </xf>
    <xf numFmtId="49" fontId="1" fillId="11" borderId="28" xfId="0" applyNumberFormat="1" applyFont="1" applyFill="1" applyBorder="1" applyAlignment="1" applyProtection="1">
      <alignment vertical="center" wrapText="1"/>
    </xf>
    <xf numFmtId="14" fontId="1" fillId="11" borderId="28" xfId="0" applyNumberFormat="1" applyFont="1" applyFill="1" applyBorder="1" applyAlignment="1" applyProtection="1">
      <alignment horizontal="center" vertical="center" wrapText="1"/>
      <protection locked="0"/>
    </xf>
    <xf numFmtId="14" fontId="1" fillId="11" borderId="28" xfId="0" applyNumberFormat="1" applyFont="1" applyFill="1" applyBorder="1" applyAlignment="1" applyProtection="1">
      <alignment vertical="center" wrapText="1"/>
      <protection locked="0"/>
    </xf>
    <xf numFmtId="0" fontId="26" fillId="11" borderId="28" xfId="0" applyFont="1" applyFill="1" applyBorder="1" applyAlignment="1" applyProtection="1">
      <alignment vertical="center" wrapText="1"/>
    </xf>
    <xf numFmtId="49" fontId="26" fillId="11" borderId="28" xfId="0" applyNumberFormat="1" applyFont="1" applyFill="1" applyBorder="1" applyAlignment="1" applyProtection="1">
      <alignment vertical="center" wrapText="1"/>
    </xf>
    <xf numFmtId="14" fontId="26" fillId="11" borderId="28" xfId="0" applyNumberFormat="1" applyFont="1" applyFill="1" applyBorder="1" applyAlignment="1" applyProtection="1">
      <alignment horizontal="center" vertical="center" wrapText="1"/>
      <protection locked="0"/>
    </xf>
    <xf numFmtId="14" fontId="26" fillId="11" borderId="28" xfId="0" applyNumberFormat="1" applyFont="1" applyFill="1" applyBorder="1" applyAlignment="1" applyProtection="1">
      <alignment vertical="center" wrapText="1"/>
      <protection locked="0"/>
    </xf>
    <xf numFmtId="14" fontId="6" fillId="0" borderId="28" xfId="0" applyNumberFormat="1" applyFont="1" applyFill="1" applyBorder="1" applyAlignment="1" applyProtection="1">
      <alignment horizontal="center" vertical="center" wrapText="1"/>
      <protection locked="0"/>
    </xf>
    <xf numFmtId="14" fontId="17" fillId="6" borderId="28" xfId="0" applyNumberFormat="1" applyFont="1" applyFill="1" applyBorder="1" applyAlignment="1" applyProtection="1">
      <alignment vertical="center" wrapText="1"/>
      <protection locked="0"/>
    </xf>
    <xf numFmtId="0" fontId="0" fillId="0" borderId="28" xfId="0" applyFont="1" applyFill="1" applyBorder="1" applyAlignment="1" applyProtection="1">
      <alignment wrapText="1"/>
    </xf>
    <xf numFmtId="49" fontId="0" fillId="0" borderId="28" xfId="0" applyNumberFormat="1" applyFont="1" applyFill="1" applyBorder="1" applyAlignment="1" applyProtection="1">
      <alignment wrapText="1"/>
    </xf>
    <xf numFmtId="0" fontId="0" fillId="0" borderId="28" xfId="0" applyFont="1" applyFill="1" applyBorder="1" applyAlignment="1" applyProtection="1">
      <alignment horizontal="center" wrapText="1"/>
      <protection locked="0"/>
    </xf>
    <xf numFmtId="0" fontId="1" fillId="12" borderId="28" xfId="0" applyFont="1" applyFill="1" applyBorder="1" applyAlignment="1" applyProtection="1">
      <alignment vertical="center" wrapText="1"/>
    </xf>
    <xf numFmtId="49" fontId="1" fillId="12" borderId="28" xfId="0" applyNumberFormat="1" applyFont="1" applyFill="1" applyBorder="1" applyAlignment="1" applyProtection="1">
      <alignment vertical="center" wrapText="1"/>
    </xf>
    <xf numFmtId="14" fontId="1" fillId="12" borderId="28" xfId="0" applyNumberFormat="1" applyFont="1" applyFill="1" applyBorder="1" applyAlignment="1" applyProtection="1">
      <alignment horizontal="center" vertical="center" wrapText="1"/>
      <protection locked="0"/>
    </xf>
    <xf numFmtId="14" fontId="1" fillId="12" borderId="28" xfId="0" applyNumberFormat="1" applyFont="1" applyFill="1" applyBorder="1" applyAlignment="1" applyProtection="1">
      <alignment vertical="center" wrapText="1"/>
      <protection locked="0"/>
    </xf>
    <xf numFmtId="0" fontId="0" fillId="12" borderId="28" xfId="0" applyFont="1" applyFill="1" applyBorder="1" applyAlignment="1">
      <alignment wrapText="1"/>
    </xf>
    <xf numFmtId="0" fontId="1" fillId="12" borderId="28" xfId="0" applyFont="1" applyFill="1" applyBorder="1" applyAlignment="1" applyProtection="1">
      <alignment horizontal="center" vertical="center" wrapText="1"/>
      <protection locked="0"/>
    </xf>
    <xf numFmtId="0" fontId="1" fillId="12" borderId="28" xfId="0" applyFont="1" applyFill="1" applyBorder="1" applyAlignment="1" applyProtection="1">
      <alignment vertical="center" wrapText="1"/>
      <protection locked="0"/>
    </xf>
    <xf numFmtId="0" fontId="26" fillId="12" borderId="28" xfId="0" applyFont="1" applyFill="1" applyBorder="1" applyAlignment="1" applyProtection="1">
      <alignment vertical="center" wrapText="1"/>
    </xf>
    <xf numFmtId="49" fontId="26" fillId="12" borderId="28" xfId="0" applyNumberFormat="1" applyFont="1" applyFill="1" applyBorder="1" applyAlignment="1" applyProtection="1">
      <alignment vertical="center" wrapText="1"/>
    </xf>
    <xf numFmtId="14" fontId="26" fillId="12" borderId="28" xfId="0" applyNumberFormat="1" applyFont="1" applyFill="1" applyBorder="1" applyAlignment="1" applyProtection="1">
      <alignment horizontal="center" vertical="center" wrapText="1"/>
      <protection locked="0"/>
    </xf>
    <xf numFmtId="14" fontId="26" fillId="12" borderId="28" xfId="0" applyNumberFormat="1" applyFont="1" applyFill="1" applyBorder="1" applyAlignment="1" applyProtection="1">
      <alignment vertical="center" wrapText="1"/>
      <protection locked="0"/>
    </xf>
    <xf numFmtId="0" fontId="1" fillId="12" borderId="28" xfId="0" applyFont="1" applyFill="1" applyBorder="1" applyAlignment="1" applyProtection="1">
      <alignment vertical="top" wrapText="1"/>
    </xf>
    <xf numFmtId="49" fontId="1" fillId="12" borderId="28" xfId="0" applyNumberFormat="1" applyFont="1" applyFill="1" applyBorder="1" applyAlignment="1" applyProtection="1">
      <alignment horizontal="left" vertical="top" wrapText="1"/>
    </xf>
    <xf numFmtId="14" fontId="7" fillId="12" borderId="28" xfId="0" applyNumberFormat="1" applyFont="1" applyFill="1" applyBorder="1" applyAlignment="1" applyProtection="1">
      <alignment horizontal="center" vertical="center" wrapText="1"/>
      <protection locked="0"/>
    </xf>
    <xf numFmtId="14" fontId="7" fillId="12" borderId="28" xfId="0" applyNumberFormat="1" applyFont="1" applyFill="1" applyBorder="1" applyAlignment="1" applyProtection="1">
      <alignment horizontal="left" vertical="center" wrapText="1"/>
      <protection locked="0"/>
    </xf>
    <xf numFmtId="0" fontId="1" fillId="12" borderId="28" xfId="0" applyFont="1" applyFill="1" applyBorder="1" applyAlignment="1" applyProtection="1">
      <alignment horizontal="left" vertical="center" wrapText="1"/>
    </xf>
    <xf numFmtId="14" fontId="5" fillId="12" borderId="28" xfId="0" applyNumberFormat="1" applyFont="1" applyFill="1" applyBorder="1" applyAlignment="1" applyProtection="1">
      <alignment horizontal="center" vertical="center" wrapText="1"/>
      <protection locked="0"/>
    </xf>
    <xf numFmtId="49" fontId="9" fillId="12" borderId="28" xfId="0" applyNumberFormat="1" applyFont="1" applyFill="1" applyBorder="1" applyAlignment="1" applyProtection="1">
      <alignment vertical="center" wrapText="1"/>
    </xf>
    <xf numFmtId="14" fontId="9" fillId="12" borderId="28" xfId="0" applyNumberFormat="1" applyFont="1" applyFill="1" applyBorder="1" applyAlignment="1" applyProtection="1">
      <alignment horizontal="center" vertical="center" wrapText="1"/>
      <protection locked="0"/>
    </xf>
    <xf numFmtId="0" fontId="4" fillId="12" borderId="28" xfId="0" applyFont="1" applyFill="1" applyBorder="1" applyAlignment="1" applyProtection="1">
      <alignment horizontal="center" vertical="center" wrapText="1"/>
    </xf>
    <xf numFmtId="49" fontId="1" fillId="12" borderId="28" xfId="0" applyNumberFormat="1" applyFont="1" applyFill="1" applyBorder="1" applyAlignment="1" applyProtection="1">
      <alignment horizontal="center" vertical="center" wrapText="1"/>
    </xf>
    <xf numFmtId="49" fontId="1" fillId="12" borderId="28" xfId="0" applyNumberFormat="1" applyFont="1" applyFill="1" applyBorder="1" applyAlignment="1" applyProtection="1">
      <alignment vertical="top" wrapText="1"/>
    </xf>
    <xf numFmtId="0" fontId="1" fillId="0" borderId="28" xfId="0" applyFont="1" applyFill="1" applyBorder="1" applyAlignment="1" applyProtection="1">
      <alignment horizontal="centerContinuous" vertical="center" wrapText="1"/>
      <protection locked="0"/>
    </xf>
    <xf numFmtId="49" fontId="31" fillId="0" borderId="29" xfId="0" applyNumberFormat="1" applyFont="1" applyBorder="1" applyAlignment="1">
      <alignment horizontal="centerContinuous" wrapText="1"/>
    </xf>
    <xf numFmtId="0" fontId="1" fillId="0" borderId="29" xfId="0" applyFont="1" applyFill="1" applyBorder="1" applyAlignment="1">
      <alignment vertical="center" wrapText="1"/>
    </xf>
    <xf numFmtId="49" fontId="31" fillId="0" borderId="30" xfId="0" applyNumberFormat="1" applyFont="1" applyFill="1" applyBorder="1" applyAlignment="1" applyProtection="1">
      <alignment horizontal="centerContinuous" vertical="center" wrapText="1"/>
    </xf>
    <xf numFmtId="49" fontId="26" fillId="0" borderId="30" xfId="0" applyNumberFormat="1" applyFont="1" applyFill="1" applyBorder="1" applyAlignment="1" applyProtection="1">
      <alignment horizontal="centerContinuous" vertical="center" wrapText="1"/>
      <protection locked="0"/>
    </xf>
    <xf numFmtId="49" fontId="1" fillId="0" borderId="30" xfId="0" applyNumberFormat="1" applyFont="1" applyFill="1" applyBorder="1" applyAlignment="1" applyProtection="1">
      <alignment horizontal="centerContinuous" vertical="center" wrapText="1"/>
      <protection locked="0"/>
    </xf>
    <xf numFmtId="0" fontId="0" fillId="0" borderId="29" xfId="0" applyFont="1" applyFill="1" applyBorder="1" applyAlignment="1">
      <alignment wrapText="1"/>
    </xf>
    <xf numFmtId="0" fontId="13" fillId="0" borderId="29" xfId="0" applyFont="1" applyFill="1" applyBorder="1" applyAlignment="1">
      <alignment wrapText="1"/>
    </xf>
    <xf numFmtId="0" fontId="28" fillId="6" borderId="29" xfId="0" applyFont="1" applyFill="1" applyBorder="1" applyAlignment="1">
      <alignment wrapText="1"/>
    </xf>
    <xf numFmtId="0" fontId="1" fillId="0" borderId="30" xfId="0" applyFont="1" applyFill="1" applyBorder="1" applyAlignment="1" applyProtection="1">
      <alignment vertical="center" wrapText="1"/>
    </xf>
    <xf numFmtId="49" fontId="12" fillId="0" borderId="30" xfId="1" applyNumberFormat="1" applyFont="1" applyFill="1" applyBorder="1" applyAlignment="1" applyProtection="1">
      <alignment horizontal="left" vertical="center" wrapText="1"/>
    </xf>
    <xf numFmtId="0" fontId="1" fillId="0" borderId="30" xfId="0" applyFont="1" applyFill="1" applyBorder="1" applyAlignment="1" applyProtection="1">
      <alignment horizontal="center" vertical="center" wrapText="1"/>
      <protection locked="0"/>
    </xf>
    <xf numFmtId="0" fontId="1" fillId="0" borderId="30" xfId="0" applyFont="1" applyFill="1" applyBorder="1" applyAlignment="1" applyProtection="1">
      <alignment vertical="center" wrapText="1"/>
      <protection locked="0"/>
    </xf>
    <xf numFmtId="0" fontId="26" fillId="0" borderId="30" xfId="0" applyFont="1" applyFill="1" applyBorder="1" applyAlignment="1" applyProtection="1">
      <alignment vertical="center" wrapText="1"/>
    </xf>
    <xf numFmtId="49" fontId="12" fillId="0" borderId="30" xfId="1" applyNumberFormat="1" applyFont="1" applyFill="1" applyBorder="1" applyAlignment="1" applyProtection="1">
      <alignment vertical="center" wrapText="1"/>
    </xf>
    <xf numFmtId="0" fontId="26" fillId="0" borderId="30" xfId="0" applyFont="1" applyFill="1" applyBorder="1" applyAlignment="1" applyProtection="1">
      <alignment horizontal="center" vertical="center" wrapText="1"/>
      <protection locked="0"/>
    </xf>
    <xf numFmtId="0" fontId="26" fillId="0" borderId="30" xfId="0" applyFont="1" applyFill="1" applyBorder="1" applyAlignment="1" applyProtection="1">
      <alignment vertical="center" wrapText="1"/>
      <protection locked="0"/>
    </xf>
    <xf numFmtId="0" fontId="13" fillId="0" borderId="30" xfId="0" applyFont="1" applyFill="1" applyBorder="1" applyAlignment="1" applyProtection="1">
      <alignment vertical="center" wrapText="1"/>
    </xf>
    <xf numFmtId="0" fontId="13" fillId="0" borderId="30" xfId="0" applyFont="1" applyFill="1" applyBorder="1" applyAlignment="1" applyProtection="1">
      <alignment horizontal="center" vertical="center" wrapText="1"/>
      <protection locked="0"/>
    </xf>
    <xf numFmtId="0" fontId="13" fillId="0" borderId="30" xfId="0" applyFont="1" applyFill="1" applyBorder="1" applyAlignment="1" applyProtection="1">
      <alignment vertical="center" wrapText="1"/>
      <protection locked="0"/>
    </xf>
    <xf numFmtId="0" fontId="13" fillId="0" borderId="30" xfId="0" applyFont="1" applyFill="1" applyBorder="1" applyAlignment="1" applyProtection="1">
      <alignment horizontal="center" vertical="center" wrapText="1"/>
    </xf>
    <xf numFmtId="49" fontId="11" fillId="0" borderId="30" xfId="1" applyNumberFormat="1" applyFill="1" applyBorder="1" applyAlignment="1" applyProtection="1">
      <alignment horizontal="left" vertical="center" wrapText="1"/>
    </xf>
    <xf numFmtId="14" fontId="13" fillId="0" borderId="30" xfId="0" applyNumberFormat="1" applyFont="1" applyFill="1" applyBorder="1" applyAlignment="1" applyProtection="1">
      <alignment horizontal="center" vertical="center" wrapText="1"/>
      <protection locked="0"/>
    </xf>
    <xf numFmtId="14" fontId="1" fillId="0" borderId="30" xfId="0" applyNumberFormat="1" applyFont="1" applyFill="1" applyBorder="1" applyAlignment="1" applyProtection="1">
      <alignment horizontal="center" vertical="center" wrapText="1"/>
      <protection locked="0"/>
    </xf>
    <xf numFmtId="49" fontId="1" fillId="0" borderId="28" xfId="0" applyNumberFormat="1" applyFont="1" applyFill="1" applyBorder="1" applyAlignment="1" applyProtection="1">
      <alignment horizontal="centerContinuous" vertical="center" wrapText="1"/>
    </xf>
    <xf numFmtId="0" fontId="1" fillId="0" borderId="29" xfId="0" applyFont="1" applyFill="1" applyBorder="1" applyAlignment="1" applyProtection="1">
      <alignment horizontal="centerContinuous" vertical="center" wrapText="1"/>
      <protection locked="0"/>
    </xf>
    <xf numFmtId="0" fontId="1" fillId="0" borderId="30" xfId="0" applyFont="1" applyFill="1" applyBorder="1" applyAlignment="1" applyProtection="1">
      <alignment horizontal="centerContinuous" vertical="center" wrapText="1"/>
      <protection locked="0"/>
    </xf>
    <xf numFmtId="49" fontId="14" fillId="5" borderId="28" xfId="0" applyNumberFormat="1" applyFont="1" applyFill="1" applyBorder="1" applyAlignment="1" applyProtection="1">
      <alignment horizontal="centerContinuous" vertical="center" wrapText="1"/>
    </xf>
    <xf numFmtId="49" fontId="14" fillId="5" borderId="28" xfId="0" applyNumberFormat="1" applyFont="1" applyFill="1" applyBorder="1" applyAlignment="1" applyProtection="1">
      <alignment horizontal="centerContinuous" vertical="center" wrapText="1"/>
      <protection locked="0"/>
    </xf>
    <xf numFmtId="49" fontId="14" fillId="6" borderId="28" xfId="0" applyNumberFormat="1" applyFont="1" applyFill="1" applyBorder="1" applyAlignment="1" applyProtection="1">
      <alignment horizontal="centerContinuous" vertical="center" wrapText="1"/>
    </xf>
    <xf numFmtId="0" fontId="17" fillId="6" borderId="28" xfId="0" applyFont="1" applyFill="1" applyBorder="1" applyAlignment="1" applyProtection="1">
      <alignment horizontal="centerContinuous" vertical="center" wrapText="1"/>
      <protection locked="0"/>
    </xf>
    <xf numFmtId="49" fontId="1" fillId="6" borderId="28" xfId="0" applyNumberFormat="1" applyFont="1" applyFill="1" applyBorder="1" applyAlignment="1" applyProtection="1">
      <alignment horizontal="centerContinuous" vertical="center" wrapText="1"/>
    </xf>
    <xf numFmtId="49" fontId="14" fillId="6" borderId="28" xfId="0" applyNumberFormat="1" applyFont="1" applyFill="1" applyBorder="1" applyAlignment="1" applyProtection="1">
      <alignment horizontal="centerContinuous" vertical="center" wrapText="1"/>
      <protection locked="0"/>
    </xf>
    <xf numFmtId="0" fontId="14" fillId="6" borderId="28" xfId="0" applyFont="1" applyFill="1" applyBorder="1" applyAlignment="1" applyProtection="1">
      <alignment horizontal="centerContinuous" vertical="center" wrapText="1"/>
      <protection locked="0"/>
    </xf>
    <xf numFmtId="0" fontId="19" fillId="6" borderId="28" xfId="0" applyFont="1" applyFill="1" applyBorder="1" applyAlignment="1" applyProtection="1">
      <alignment horizontal="centerContinuous" vertical="center" wrapText="1"/>
      <protection locked="0"/>
    </xf>
    <xf numFmtId="14" fontId="19" fillId="6" borderId="28" xfId="0" applyNumberFormat="1" applyFont="1" applyFill="1" applyBorder="1" applyAlignment="1" applyProtection="1">
      <alignment horizontal="centerContinuous" vertical="center" wrapText="1"/>
      <protection locked="0"/>
    </xf>
    <xf numFmtId="14" fontId="18" fillId="6" borderId="28" xfId="0" applyNumberFormat="1" applyFont="1" applyFill="1" applyBorder="1" applyAlignment="1" applyProtection="1">
      <alignment horizontal="centerContinuous" vertical="center" wrapText="1"/>
      <protection locked="0"/>
    </xf>
    <xf numFmtId="14" fontId="14" fillId="6" borderId="28" xfId="0" applyNumberFormat="1" applyFont="1" applyFill="1" applyBorder="1" applyAlignment="1" applyProtection="1">
      <alignment horizontal="centerContinuous" vertical="center" wrapText="1"/>
      <protection locked="0"/>
    </xf>
    <xf numFmtId="49" fontId="26" fillId="6" borderId="28" xfId="0" applyNumberFormat="1" applyFont="1" applyFill="1" applyBorder="1" applyAlignment="1" applyProtection="1">
      <alignment horizontal="centerContinuous" vertical="center" wrapText="1"/>
    </xf>
    <xf numFmtId="14" fontId="20" fillId="6" borderId="28" xfId="0" applyNumberFormat="1" applyFont="1" applyFill="1" applyBorder="1" applyAlignment="1" applyProtection="1">
      <alignment horizontal="centerContinuous" vertical="center" wrapText="1"/>
      <protection locked="0"/>
    </xf>
    <xf numFmtId="49" fontId="19" fillId="6" borderId="28" xfId="0" applyNumberFormat="1" applyFont="1" applyFill="1" applyBorder="1" applyAlignment="1" applyProtection="1">
      <alignment horizontal="centerContinuous" vertical="center" wrapText="1"/>
    </xf>
    <xf numFmtId="0" fontId="19" fillId="6" borderId="28" xfId="0" applyFont="1" applyFill="1" applyBorder="1" applyAlignment="1" applyProtection="1">
      <alignment horizontal="centerContinuous" vertical="center" wrapText="1"/>
    </xf>
    <xf numFmtId="0" fontId="17" fillId="5" borderId="29" xfId="0" applyFont="1" applyFill="1" applyBorder="1" applyAlignment="1">
      <alignment vertical="center" wrapText="1"/>
    </xf>
    <xf numFmtId="49" fontId="32" fillId="0" borderId="32" xfId="0" applyNumberFormat="1" applyFont="1" applyFill="1" applyBorder="1" applyAlignment="1" applyProtection="1">
      <alignment horizontal="centerContinuous" vertical="center" wrapText="1"/>
    </xf>
    <xf numFmtId="49" fontId="1" fillId="0" borderId="24" xfId="0" applyNumberFormat="1" applyFont="1" applyFill="1" applyBorder="1" applyAlignment="1" applyProtection="1">
      <alignment horizontal="centerContinuous" vertical="center" wrapText="1"/>
    </xf>
    <xf numFmtId="0" fontId="3" fillId="0" borderId="32" xfId="0" applyFont="1" applyFill="1" applyBorder="1" applyAlignment="1" applyProtection="1">
      <alignment horizontal="centerContinuous" vertical="center" wrapText="1"/>
      <protection locked="0"/>
    </xf>
    <xf numFmtId="49" fontId="14" fillId="5" borderId="31" xfId="0" applyNumberFormat="1" applyFont="1" applyFill="1" applyBorder="1" applyAlignment="1" applyProtection="1">
      <alignment horizontal="centerContinuous" vertical="center" wrapText="1"/>
    </xf>
    <xf numFmtId="0" fontId="17" fillId="5" borderId="31" xfId="0" applyFont="1" applyFill="1" applyBorder="1" applyAlignment="1" applyProtection="1">
      <alignment horizontal="centerContinuous" vertical="center" wrapText="1"/>
      <protection locked="0"/>
    </xf>
    <xf numFmtId="0" fontId="2" fillId="0" borderId="0" xfId="0" applyFont="1" applyFill="1" applyBorder="1" applyAlignment="1" applyProtection="1">
      <alignment horizontal="centerContinuous" vertical="center" wrapText="1"/>
    </xf>
    <xf numFmtId="49" fontId="3" fillId="0" borderId="0" xfId="0" applyNumberFormat="1" applyFont="1" applyFill="1" applyBorder="1" applyAlignment="1" applyProtection="1">
      <alignment horizontal="centerContinuous" vertical="center" wrapText="1"/>
    </xf>
    <xf numFmtId="0" fontId="3" fillId="0" borderId="0" xfId="0" applyFont="1" applyFill="1" applyBorder="1" applyAlignment="1" applyProtection="1">
      <alignment horizontal="centerContinuous" vertical="center" wrapText="1"/>
      <protection locked="0"/>
    </xf>
    <xf numFmtId="0" fontId="26" fillId="0" borderId="29" xfId="0" applyFont="1" applyFill="1" applyBorder="1" applyAlignment="1" applyProtection="1">
      <alignment vertical="center" wrapText="1"/>
    </xf>
    <xf numFmtId="14" fontId="26" fillId="0" borderId="33"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horizontal="left" vertical="top" wrapText="1"/>
    </xf>
    <xf numFmtId="0" fontId="31" fillId="0" borderId="30" xfId="0" applyNumberFormat="1" applyFont="1" applyFill="1" applyBorder="1" applyAlignment="1" applyProtection="1">
      <alignment horizontal="centerContinuous" vertical="center" wrapText="1"/>
    </xf>
    <xf numFmtId="49" fontId="26" fillId="0" borderId="29" xfId="0" applyNumberFormat="1" applyFont="1" applyFill="1" applyBorder="1" applyAlignment="1" applyProtection="1">
      <alignment vertical="center" wrapText="1"/>
    </xf>
    <xf numFmtId="49" fontId="1" fillId="0" borderId="29" xfId="0" applyNumberFormat="1" applyFont="1" applyFill="1" applyBorder="1" applyAlignment="1" applyProtection="1">
      <alignment vertical="center" wrapText="1"/>
    </xf>
    <xf numFmtId="14" fontId="1" fillId="0" borderId="33" xfId="0" applyNumberFormat="1" applyFont="1" applyFill="1" applyBorder="1" applyAlignment="1" applyProtection="1">
      <alignment vertical="center" wrapText="1"/>
      <protection locked="0"/>
    </xf>
    <xf numFmtId="14" fontId="1" fillId="7" borderId="28" xfId="0" applyNumberFormat="1" applyFont="1" applyFill="1" applyBorder="1" applyAlignment="1" applyProtection="1">
      <alignment vertical="center" wrapText="1"/>
      <protection locked="0"/>
    </xf>
    <xf numFmtId="14" fontId="26" fillId="7" borderId="28" xfId="0" applyNumberFormat="1" applyFont="1" applyFill="1" applyBorder="1" applyAlignment="1" applyProtection="1">
      <alignment vertical="center" wrapText="1"/>
      <protection locked="0"/>
    </xf>
    <xf numFmtId="14" fontId="26" fillId="7" borderId="28" xfId="0" applyNumberFormat="1" applyFont="1" applyFill="1" applyBorder="1" applyAlignment="1" applyProtection="1">
      <alignment horizontal="center" vertical="center" wrapText="1"/>
      <protection locked="0"/>
    </xf>
    <xf numFmtId="0" fontId="1" fillId="0" borderId="1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cellXfs>
  <cellStyles count="3">
    <cellStyle name="Hyperlink" xfId="1" builtinId="8"/>
    <cellStyle name="Normal" xfId="0" builtinId="0"/>
    <cellStyle name="Normal_forSharepoint" xfId="2"/>
  </cellStyles>
  <dxfs count="20">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hair">
          <color theme="9" tint="-0.24994659260841701"/>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30" formatCode="@"/>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14"/>
        <color theme="1"/>
        <name val="Arial"/>
        <scheme val="none"/>
      </font>
      <numFmt numFmtId="30" formatCode="@"/>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top" textRotation="0" wrapText="1" indent="0" justifyLastLine="0" shrinkToFit="0" readingOrder="0"/>
      <border diagonalUp="0" diagonalDown="0">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right style="hair">
          <color theme="9" tint="-0.24994659260841701"/>
        </right>
        <top/>
        <bottom style="hair">
          <color theme="9" tint="-0.24994659260841701"/>
        </bottom>
      </border>
    </dxf>
    <dxf>
      <border outline="0">
        <left style="thin">
          <color theme="9"/>
        </left>
        <right style="hair">
          <color theme="9" tint="-0.24994659260841701"/>
        </right>
        <top style="thin">
          <color theme="9"/>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protection locked="0" hidden="0"/>
    </dxf>
    <dxf>
      <border outline="0">
        <bottom style="hair">
          <color theme="9" tint="-0.24994659260841701"/>
        </bottom>
      </border>
    </dxf>
    <dxf>
      <font>
        <b/>
        <i val="0"/>
        <strike val="0"/>
        <condense val="0"/>
        <extend val="0"/>
        <outline val="0"/>
        <shadow val="0"/>
        <u val="none"/>
        <vertAlign val="baseline"/>
        <sz val="14"/>
        <color theme="1"/>
        <name val="Arial"/>
        <scheme val="none"/>
      </font>
      <alignment horizontal="left" vertical="center" textRotation="0" wrapText="1" indent="0" justifyLastLine="0" shrinkToFit="0" readingOrder="0"/>
      <border diagonalUp="0" diagonalDown="0">
        <left style="hair">
          <color theme="9" tint="-0.24994659260841701"/>
        </left>
        <right style="hair">
          <color theme="9" tint="-0.24994659260841701"/>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theme="1"/>
        </right>
        <top style="medium">
          <color theme="1"/>
        </top>
        <bottom style="medium">
          <color theme="1"/>
        </bottom>
      </border>
      <protection locked="1" hidden="0"/>
    </dxf>
    <dxf>
      <border diagonalUp="0" diagonalDown="0">
        <left/>
        <right style="double">
          <color auto="1"/>
        </right>
        <top/>
        <bottom style="medium">
          <color rgb="FFA8D08D"/>
        </bottom>
      </border>
    </dxf>
    <dxf>
      <protection locked="0" hidden="0"/>
    </dxf>
    <dxf>
      <border diagonalUp="0" diagonalDown="0">
        <left style="medium">
          <color theme="1"/>
        </left>
        <right style="medium">
          <color theme="1"/>
        </right>
        <top/>
        <bottom/>
        <vertical style="medium">
          <color theme="1"/>
        </vertical>
        <horizontal style="medium">
          <color theme="1"/>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deqsps/programs/rulemaking/default.aspx" TargetMode="External"/><Relationship Id="rId13" Type="http://schemas.openxmlformats.org/officeDocument/2006/relationships/hyperlink" Target="file:///M:\newtemplateforms\considerations.infopath.draft2.XSN" TargetMode="External"/><Relationship Id="rId18" Type="http://schemas.openxmlformats.org/officeDocument/2006/relationships/hyperlink" Target="file:///N:\TEMPLATES%20in%20folder%20system\4-Public%20Notice\ACTIVE\comment.opening.checklist.DOCX" TargetMode="External"/><Relationship Id="rId3" Type="http://schemas.openxmlformats.org/officeDocument/2006/relationships/hyperlink" Target="file:///N:\TEMPLATES%20in%20folder%20system\4-Public%20Notice\ACTIVE\codename.rulemaking.notice.pdf" TargetMode="External"/><Relationship Id="rId21" Type="http://schemas.openxmlformats.org/officeDocument/2006/relationships/hyperlink" Target="file:///N:\TEMPLATES%20in%20folder%20system\4-Public%20Notice\ACTIVE\notice%20filing%20email.docx" TargetMode="External"/><Relationship Id="rId7" Type="http://schemas.openxmlformats.org/officeDocument/2006/relationships/hyperlink" Target="http://deqsps/programs/rulemaking/SitePages/Hearings.aspx" TargetMode="External"/><Relationship Id="rId12" Type="http://schemas.openxmlformats.org/officeDocument/2006/relationships/hyperlink" Target="http://www.oregon.gov/deq/RulesandRegulations/Documents/ruleplan.pdf" TargetMode="External"/><Relationship Id="rId17" Type="http://schemas.openxmlformats.org/officeDocument/2006/relationships/hyperlink" Target="file:///N:\i\PowerPoint\advisory%20committees.PPTX" TargetMode="External"/><Relationship Id="rId2" Type="http://schemas.openxmlformats.org/officeDocument/2006/relationships/hyperlink" Target="http://deqsps/programs/rulemaking/SitePages/Rulemaking%20web%20pages%20-%20types.aspx" TargetMode="External"/><Relationship Id="rId16" Type="http://schemas.openxmlformats.org/officeDocument/2006/relationships/hyperlink" Target="http://deqsps/programs/rulemaking/SitePages/Advisory%20committees.aspx" TargetMode="External"/><Relationship Id="rId20" Type="http://schemas.openxmlformats.org/officeDocument/2006/relationships/hyperlink" Target="http://www.oregon.gov/deq/Pages/publicnotice.aspx" TargetMode="External"/><Relationship Id="rId1" Type="http://schemas.openxmlformats.org/officeDocument/2006/relationships/hyperlink" Target="http://deqsps/programs/rulemaking/SitePages/Rulemaking%20web%20pages.aspx" TargetMode="External"/><Relationship Id="rId6" Type="http://schemas.openxmlformats.org/officeDocument/2006/relationships/hyperlink" Target="http://sos.oregon.gov/archives/Pages/fileonline.aspx" TargetMode="External"/><Relationship Id="rId11" Type="http://schemas.openxmlformats.org/officeDocument/2006/relationships/hyperlink" Target="http://deqsps/programs/rulemaking/SitePages/Fee%20approval.aspx" TargetMode="External"/><Relationship Id="rId5" Type="http://schemas.openxmlformats.org/officeDocument/2006/relationships/hyperlink" Target="file:///\\deqhq1\Rule_Resources\TEMPLATES%20in%20folder%20system\6-EQC%20Preparation\codename.staff.report.permanent.PDF" TargetMode="External"/><Relationship Id="rId15" Type="http://schemas.openxmlformats.org/officeDocument/2006/relationships/hyperlink" Target="file:///N:\Planning%20and%20prioritization\Copy%20of%20Rulemakings%20Projects%20Workload%20and%20Priorities%20w%20JW%20edits%2010-14-2015.XLSX" TargetMode="External"/><Relationship Id="rId10" Type="http://schemas.openxmlformats.org/officeDocument/2006/relationships/hyperlink" Target="http://deqsps/programs/rulemaking/SitePages/SIP%20Home%20Page.aspx" TargetMode="External"/><Relationship Id="rId19" Type="http://schemas.openxmlformats.org/officeDocument/2006/relationships/hyperlink" Target="http://deqsps/programs/rulemaking/SitePages/Legislative%20counsel.aspx?WikiPageMode=Edit&amp;InitialTabId=Ribbon.EditingTools.CPEditTab&amp;VisibilityContext=WSSWikiPage" TargetMode="External"/><Relationship Id="rId4" Type="http://schemas.openxmlformats.org/officeDocument/2006/relationships/hyperlink" Target="file:///N:\TEMPLATES%20in%20folder%20system\4-Public%20Notice\ACTIVE\EMAIL.Preview.docx" TargetMode="External"/><Relationship Id="rId9" Type="http://schemas.openxmlformats.org/officeDocument/2006/relationships/hyperlink" Target="file:///N:\Planning%20and%20prioritization\placemat9.14.15.PDF" TargetMode="External"/><Relationship Id="rId14" Type="http://schemas.openxmlformats.org/officeDocument/2006/relationships/hyperlink" Target="file:///\\deqhq1\Rule_Development\newtemplateforms\resources.infopath.draft2.XSN" TargetMode="External"/><Relationship Id="rId22" Type="http://schemas.openxmlformats.org/officeDocument/2006/relationships/hyperlink" Target="http://deqsps/programs/rulemaking/SitePages/Download%20Public%20Comment%20to%20Excel.aspx"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1977875</xdr:colOff>
      <xdr:row>11</xdr:row>
      <xdr:rowOff>228601</xdr:rowOff>
    </xdr:from>
    <xdr:to>
      <xdr:col>2</xdr:col>
      <xdr:colOff>2579915</xdr:colOff>
      <xdr:row>11</xdr:row>
      <xdr:rowOff>520580</xdr:rowOff>
    </xdr:to>
    <xdr:sp macro="" textlink="">
      <xdr:nvSpPr>
        <xdr:cNvPr id="8" name="TextBox 7"/>
        <xdr:cNvSpPr txBox="1"/>
      </xdr:nvSpPr>
      <xdr:spPr>
        <a:xfrm>
          <a:off x="7344532" y="10156372"/>
          <a:ext cx="602040" cy="291979"/>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LINK</a:t>
          </a:r>
        </a:p>
      </xdr:txBody>
    </xdr:sp>
    <xdr:clientData/>
  </xdr:twoCellAnchor>
  <xdr:twoCellAnchor>
    <xdr:from>
      <xdr:col>2</xdr:col>
      <xdr:colOff>563034</xdr:colOff>
      <xdr:row>138</xdr:row>
      <xdr:rowOff>142875</xdr:rowOff>
    </xdr:from>
    <xdr:to>
      <xdr:col>2</xdr:col>
      <xdr:colOff>3577167</xdr:colOff>
      <xdr:row>138</xdr:row>
      <xdr:rowOff>464609</xdr:rowOff>
    </xdr:to>
    <xdr:sp macro="" textlink="">
      <xdr:nvSpPr>
        <xdr:cNvPr id="17" name="TextBox 16">
          <a:hlinkClick xmlns:r="http://schemas.openxmlformats.org/officeDocument/2006/relationships" r:id="rId1"/>
        </xdr:cNvPr>
        <xdr:cNvSpPr txBox="1"/>
      </xdr:nvSpPr>
      <xdr:spPr>
        <a:xfrm>
          <a:off x="1696509" y="66084450"/>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PROCEDURES</a:t>
          </a:r>
        </a:p>
      </xdr:txBody>
    </xdr:sp>
    <xdr:clientData/>
  </xdr:twoCellAnchor>
  <xdr:twoCellAnchor>
    <xdr:from>
      <xdr:col>2</xdr:col>
      <xdr:colOff>551391</xdr:colOff>
      <xdr:row>138</xdr:row>
      <xdr:rowOff>557742</xdr:rowOff>
    </xdr:from>
    <xdr:to>
      <xdr:col>2</xdr:col>
      <xdr:colOff>3565524</xdr:colOff>
      <xdr:row>138</xdr:row>
      <xdr:rowOff>879476</xdr:rowOff>
    </xdr:to>
    <xdr:sp macro="" textlink="">
      <xdr:nvSpPr>
        <xdr:cNvPr id="19" name="TextBox 18">
          <a:hlinkClick xmlns:r="http://schemas.openxmlformats.org/officeDocument/2006/relationships" r:id="rId2"/>
        </xdr:cNvPr>
        <xdr:cNvSpPr txBox="1"/>
      </xdr:nvSpPr>
      <xdr:spPr>
        <a:xfrm>
          <a:off x="1684866" y="66499317"/>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EXAMPLES</a:t>
          </a:r>
        </a:p>
      </xdr:txBody>
    </xdr:sp>
    <xdr:clientData/>
  </xdr:twoCellAnchor>
  <xdr:twoCellAnchor>
    <xdr:from>
      <xdr:col>2</xdr:col>
      <xdr:colOff>635000</xdr:colOff>
      <xdr:row>151</xdr:row>
      <xdr:rowOff>93133</xdr:rowOff>
    </xdr:from>
    <xdr:to>
      <xdr:col>2</xdr:col>
      <xdr:colOff>3589867</xdr:colOff>
      <xdr:row>151</xdr:row>
      <xdr:rowOff>397933</xdr:rowOff>
    </xdr:to>
    <xdr:sp macro="" textlink="">
      <xdr:nvSpPr>
        <xdr:cNvPr id="20" name="TextBox 19">
          <a:hlinkClick xmlns:r="http://schemas.openxmlformats.org/officeDocument/2006/relationships" r:id="rId3"/>
        </xdr:cNvPr>
        <xdr:cNvSpPr txBox="1"/>
      </xdr:nvSpPr>
      <xdr:spPr>
        <a:xfrm>
          <a:off x="1769533" y="68647733"/>
          <a:ext cx="2954867" cy="3048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PUBLIC NOTICE TEMPLATE EXAMPLE</a:t>
          </a:r>
        </a:p>
      </xdr:txBody>
    </xdr:sp>
    <xdr:clientData/>
  </xdr:twoCellAnchor>
  <xdr:twoCellAnchor>
    <xdr:from>
      <xdr:col>2</xdr:col>
      <xdr:colOff>897467</xdr:colOff>
      <xdr:row>169</xdr:row>
      <xdr:rowOff>93133</xdr:rowOff>
    </xdr:from>
    <xdr:to>
      <xdr:col>2</xdr:col>
      <xdr:colOff>3132667</xdr:colOff>
      <xdr:row>169</xdr:row>
      <xdr:rowOff>381000</xdr:rowOff>
    </xdr:to>
    <xdr:sp macro="" textlink="">
      <xdr:nvSpPr>
        <xdr:cNvPr id="23" name="TextBox 22">
          <a:hlinkClick xmlns:r="http://schemas.openxmlformats.org/officeDocument/2006/relationships" r:id="rId4"/>
        </xdr:cNvPr>
        <xdr:cNvSpPr txBox="1"/>
      </xdr:nvSpPr>
      <xdr:spPr>
        <a:xfrm>
          <a:off x="2032000" y="87071200"/>
          <a:ext cx="2235200"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PREVIEW EMAIL TEMPLATE</a:t>
          </a:r>
        </a:p>
      </xdr:txBody>
    </xdr:sp>
    <xdr:clientData/>
  </xdr:twoCellAnchor>
  <xdr:twoCellAnchor>
    <xdr:from>
      <xdr:col>2</xdr:col>
      <xdr:colOff>718456</xdr:colOff>
      <xdr:row>195</xdr:row>
      <xdr:rowOff>206829</xdr:rowOff>
    </xdr:from>
    <xdr:to>
      <xdr:col>2</xdr:col>
      <xdr:colOff>3167742</xdr:colOff>
      <xdr:row>195</xdr:row>
      <xdr:rowOff>522515</xdr:rowOff>
    </xdr:to>
    <xdr:sp macro="" textlink="">
      <xdr:nvSpPr>
        <xdr:cNvPr id="39" name="TextBox 38">
          <a:hlinkClick xmlns:r="http://schemas.openxmlformats.org/officeDocument/2006/relationships" r:id="rId5"/>
        </xdr:cNvPr>
        <xdr:cNvSpPr txBox="1"/>
      </xdr:nvSpPr>
      <xdr:spPr>
        <a:xfrm>
          <a:off x="1850570" y="114474172"/>
          <a:ext cx="2449286" cy="31568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a:t>
          </a:r>
          <a:r>
            <a:rPr lang="en-US" sz="1100" b="1" baseline="0">
              <a:solidFill>
                <a:schemeClr val="accent1">
                  <a:lumMod val="75000"/>
                </a:schemeClr>
              </a:solidFill>
              <a:latin typeface="Arial" panose="020B0604020202020204" pitchFamily="34" charset="0"/>
              <a:cs typeface="Arial" panose="020B0604020202020204" pitchFamily="34" charset="0"/>
            </a:rPr>
            <a:t> STAFF REPORT EXAMPLE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228600</xdr:colOff>
      <xdr:row>215</xdr:row>
      <xdr:rowOff>279402</xdr:rowOff>
    </xdr:from>
    <xdr:to>
      <xdr:col>2</xdr:col>
      <xdr:colOff>3996267</xdr:colOff>
      <xdr:row>215</xdr:row>
      <xdr:rowOff>558802</xdr:rowOff>
    </xdr:to>
    <xdr:sp macro="" textlink="">
      <xdr:nvSpPr>
        <xdr:cNvPr id="40" name="TextBox 39">
          <a:hlinkClick xmlns:r="http://schemas.openxmlformats.org/officeDocument/2006/relationships" r:id="rId6"/>
        </xdr:cNvPr>
        <xdr:cNvSpPr txBox="1"/>
      </xdr:nvSpPr>
      <xdr:spPr>
        <a:xfrm>
          <a:off x="1360714" y="128894116"/>
          <a:ext cx="3767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SECRETARY</a:t>
          </a:r>
          <a:r>
            <a:rPr lang="en-US" sz="1100" b="1" baseline="0">
              <a:solidFill>
                <a:schemeClr val="accent1">
                  <a:lumMod val="75000"/>
                </a:schemeClr>
              </a:solidFill>
              <a:latin typeface="Arial" panose="020B0604020202020204" pitchFamily="34" charset="0"/>
              <a:cs typeface="Arial" panose="020B0604020202020204" pitchFamily="34" charset="0"/>
            </a:rPr>
            <a:t> OF STATE ONLINE RULE FILING SITE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1185334</xdr:colOff>
      <xdr:row>112</xdr:row>
      <xdr:rowOff>203199</xdr:rowOff>
    </xdr:from>
    <xdr:to>
      <xdr:col>2</xdr:col>
      <xdr:colOff>3098800</xdr:colOff>
      <xdr:row>112</xdr:row>
      <xdr:rowOff>448733</xdr:rowOff>
    </xdr:to>
    <xdr:sp macro="" textlink="">
      <xdr:nvSpPr>
        <xdr:cNvPr id="41" name="TextBox 40">
          <a:hlinkClick xmlns:r="http://schemas.openxmlformats.org/officeDocument/2006/relationships" r:id="rId7"/>
        </xdr:cNvPr>
        <xdr:cNvSpPr txBox="1"/>
      </xdr:nvSpPr>
      <xdr:spPr>
        <a:xfrm>
          <a:off x="2317448" y="48252742"/>
          <a:ext cx="1913466" cy="245534"/>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829733</xdr:colOff>
      <xdr:row>100</xdr:row>
      <xdr:rowOff>101601</xdr:rowOff>
    </xdr:from>
    <xdr:to>
      <xdr:col>2</xdr:col>
      <xdr:colOff>3454400</xdr:colOff>
      <xdr:row>100</xdr:row>
      <xdr:rowOff>355601</xdr:rowOff>
    </xdr:to>
    <xdr:sp macro="" textlink="">
      <xdr:nvSpPr>
        <xdr:cNvPr id="42" name="TextBox 41">
          <a:hlinkClick xmlns:r="http://schemas.openxmlformats.org/officeDocument/2006/relationships" r:id="rId8"/>
        </xdr:cNvPr>
        <xdr:cNvSpPr txBox="1"/>
      </xdr:nvSpPr>
      <xdr:spPr>
        <a:xfrm>
          <a:off x="1961847" y="40531144"/>
          <a:ext cx="26246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SHAREPOINT HOME PAGE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1312334</xdr:colOff>
      <xdr:row>87</xdr:row>
      <xdr:rowOff>127000</xdr:rowOff>
    </xdr:from>
    <xdr:to>
      <xdr:col>2</xdr:col>
      <xdr:colOff>2311400</xdr:colOff>
      <xdr:row>87</xdr:row>
      <xdr:rowOff>414867</xdr:rowOff>
    </xdr:to>
    <xdr:sp macro="" textlink="">
      <xdr:nvSpPr>
        <xdr:cNvPr id="43" name="TextBox 42">
          <a:hlinkClick xmlns:r="http://schemas.openxmlformats.org/officeDocument/2006/relationships" r:id="rId9"/>
        </xdr:cNvPr>
        <xdr:cNvSpPr txBox="1"/>
      </xdr:nvSpPr>
      <xdr:spPr>
        <a:xfrm>
          <a:off x="2444448" y="33132486"/>
          <a:ext cx="999066"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PLACEMAT</a:t>
          </a:r>
        </a:p>
      </xdr:txBody>
    </xdr:sp>
    <xdr:clientData/>
  </xdr:twoCellAnchor>
  <xdr:twoCellAnchor>
    <xdr:from>
      <xdr:col>2</xdr:col>
      <xdr:colOff>956734</xdr:colOff>
      <xdr:row>89</xdr:row>
      <xdr:rowOff>211667</xdr:rowOff>
    </xdr:from>
    <xdr:to>
      <xdr:col>2</xdr:col>
      <xdr:colOff>3378200</xdr:colOff>
      <xdr:row>89</xdr:row>
      <xdr:rowOff>448734</xdr:rowOff>
    </xdr:to>
    <xdr:sp macro="" textlink="">
      <xdr:nvSpPr>
        <xdr:cNvPr id="44" name="TextBox 43">
          <a:hlinkClick xmlns:r="http://schemas.openxmlformats.org/officeDocument/2006/relationships" r:id="rId10"/>
        </xdr:cNvPr>
        <xdr:cNvSpPr txBox="1"/>
      </xdr:nvSpPr>
      <xdr:spPr>
        <a:xfrm>
          <a:off x="2088848" y="37995981"/>
          <a:ext cx="2421466" cy="2370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STATE</a:t>
          </a:r>
          <a:r>
            <a:rPr lang="en-US" sz="1100" b="1" baseline="0">
              <a:solidFill>
                <a:schemeClr val="accent1">
                  <a:lumMod val="75000"/>
                </a:schemeClr>
              </a:solidFill>
              <a:latin typeface="Arial" panose="020B0604020202020204" pitchFamily="34" charset="0"/>
              <a:cs typeface="Arial" panose="020B0604020202020204" pitchFamily="34" charset="0"/>
            </a:rPr>
            <a:t> IMPLEMENTATION PLAN</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1303867</xdr:colOff>
      <xdr:row>94</xdr:row>
      <xdr:rowOff>118534</xdr:rowOff>
    </xdr:from>
    <xdr:to>
      <xdr:col>2</xdr:col>
      <xdr:colOff>2929466</xdr:colOff>
      <xdr:row>94</xdr:row>
      <xdr:rowOff>397934</xdr:rowOff>
    </xdr:to>
    <xdr:sp macro="" textlink="">
      <xdr:nvSpPr>
        <xdr:cNvPr id="45" name="TextBox 44">
          <a:hlinkClick xmlns:r="http://schemas.openxmlformats.org/officeDocument/2006/relationships" r:id="rId11"/>
        </xdr:cNvPr>
        <xdr:cNvSpPr txBox="1"/>
      </xdr:nvSpPr>
      <xdr:spPr>
        <a:xfrm>
          <a:off x="2435981" y="39296220"/>
          <a:ext cx="1625599"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accent1">
                  <a:lumMod val="75000"/>
                </a:schemeClr>
              </a:solidFill>
              <a:latin typeface="Arial" panose="020B0604020202020204" pitchFamily="34" charset="0"/>
              <a:cs typeface="Arial" panose="020B0604020202020204" pitchFamily="34" charset="0"/>
            </a:rPr>
            <a:t> FEE PROCEDURES</a:t>
          </a:r>
        </a:p>
      </xdr:txBody>
    </xdr:sp>
    <xdr:clientData/>
  </xdr:twoCellAnchor>
  <xdr:twoCellAnchor>
    <xdr:from>
      <xdr:col>2</xdr:col>
      <xdr:colOff>1820334</xdr:colOff>
      <xdr:row>59</xdr:row>
      <xdr:rowOff>79828</xdr:rowOff>
    </xdr:from>
    <xdr:to>
      <xdr:col>2</xdr:col>
      <xdr:colOff>3759200</xdr:colOff>
      <xdr:row>59</xdr:row>
      <xdr:rowOff>291494</xdr:rowOff>
    </xdr:to>
    <xdr:sp macro="" textlink="">
      <xdr:nvSpPr>
        <xdr:cNvPr id="46" name="TextBox 45">
          <a:hlinkClick xmlns:r="http://schemas.openxmlformats.org/officeDocument/2006/relationships" r:id="rId12"/>
        </xdr:cNvPr>
        <xdr:cNvSpPr txBox="1"/>
      </xdr:nvSpPr>
      <xdr:spPr>
        <a:xfrm>
          <a:off x="2952448" y="22580599"/>
          <a:ext cx="1938866" cy="2116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RULEMAKING PLAN</a:t>
          </a:r>
        </a:p>
      </xdr:txBody>
    </xdr:sp>
    <xdr:clientData/>
  </xdr:twoCellAnchor>
  <xdr:twoCellAnchor>
    <xdr:from>
      <xdr:col>2</xdr:col>
      <xdr:colOff>2065869</xdr:colOff>
      <xdr:row>75</xdr:row>
      <xdr:rowOff>253999</xdr:rowOff>
    </xdr:from>
    <xdr:to>
      <xdr:col>2</xdr:col>
      <xdr:colOff>3539069</xdr:colOff>
      <xdr:row>75</xdr:row>
      <xdr:rowOff>507999</xdr:rowOff>
    </xdr:to>
    <xdr:sp macro="" textlink="">
      <xdr:nvSpPr>
        <xdr:cNvPr id="47" name="TextBox 46">
          <a:hlinkClick xmlns:r="http://schemas.openxmlformats.org/officeDocument/2006/relationships" r:id="rId13"/>
        </xdr:cNvPr>
        <xdr:cNvSpPr txBox="1"/>
      </xdr:nvSpPr>
      <xdr:spPr>
        <a:xfrm>
          <a:off x="3197983" y="27413856"/>
          <a:ext cx="1473200" cy="254000"/>
        </a:xfrm>
        <a:prstGeom prst="rect">
          <a:avLst/>
        </a:prstGeom>
        <a:solidFill>
          <a:schemeClr val="accent2">
            <a:lumMod val="20000"/>
            <a:lumOff val="80000"/>
          </a:schemeClr>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CONSIDERATIONS</a:t>
          </a:r>
        </a:p>
      </xdr:txBody>
    </xdr:sp>
    <xdr:clientData/>
  </xdr:twoCellAnchor>
  <xdr:twoCellAnchor>
    <xdr:from>
      <xdr:col>2</xdr:col>
      <xdr:colOff>516467</xdr:colOff>
      <xdr:row>75</xdr:row>
      <xdr:rowOff>245533</xdr:rowOff>
    </xdr:from>
    <xdr:to>
      <xdr:col>2</xdr:col>
      <xdr:colOff>1676400</xdr:colOff>
      <xdr:row>75</xdr:row>
      <xdr:rowOff>524933</xdr:rowOff>
    </xdr:to>
    <xdr:sp macro="" textlink="">
      <xdr:nvSpPr>
        <xdr:cNvPr id="48" name="TextBox 47">
          <a:hlinkClick xmlns:r="http://schemas.openxmlformats.org/officeDocument/2006/relationships" r:id="rId14"/>
        </xdr:cNvPr>
        <xdr:cNvSpPr txBox="1"/>
      </xdr:nvSpPr>
      <xdr:spPr>
        <a:xfrm>
          <a:off x="1648581" y="27405390"/>
          <a:ext cx="1159933"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RESOURCES</a:t>
          </a:r>
        </a:p>
      </xdr:txBody>
    </xdr:sp>
    <xdr:clientData/>
  </xdr:twoCellAnchor>
  <xdr:twoCellAnchor>
    <xdr:from>
      <xdr:col>2</xdr:col>
      <xdr:colOff>910772</xdr:colOff>
      <xdr:row>76</xdr:row>
      <xdr:rowOff>204409</xdr:rowOff>
    </xdr:from>
    <xdr:to>
      <xdr:col>2</xdr:col>
      <xdr:colOff>2951239</xdr:colOff>
      <xdr:row>76</xdr:row>
      <xdr:rowOff>458409</xdr:rowOff>
    </xdr:to>
    <xdr:sp macro="" textlink="">
      <xdr:nvSpPr>
        <xdr:cNvPr id="49" name="TextBox 48">
          <a:hlinkClick xmlns:r="http://schemas.openxmlformats.org/officeDocument/2006/relationships" r:id="rId15"/>
        </xdr:cNvPr>
        <xdr:cNvSpPr txBox="1"/>
      </xdr:nvSpPr>
      <xdr:spPr>
        <a:xfrm>
          <a:off x="6277429" y="28387523"/>
          <a:ext cx="20404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 WORKLOAD</a:t>
          </a:r>
        </a:p>
      </xdr:txBody>
    </xdr:sp>
    <xdr:clientData/>
  </xdr:twoCellAnchor>
  <xdr:twoCellAnchor>
    <xdr:from>
      <xdr:col>2</xdr:col>
      <xdr:colOff>751114</xdr:colOff>
      <xdr:row>128</xdr:row>
      <xdr:rowOff>195943</xdr:rowOff>
    </xdr:from>
    <xdr:to>
      <xdr:col>2</xdr:col>
      <xdr:colOff>3744685</xdr:colOff>
      <xdr:row>128</xdr:row>
      <xdr:rowOff>457200</xdr:rowOff>
    </xdr:to>
    <xdr:sp macro="" textlink="">
      <xdr:nvSpPr>
        <xdr:cNvPr id="51" name="TextBox 50">
          <a:hlinkClick xmlns:r="http://schemas.openxmlformats.org/officeDocument/2006/relationships" r:id="rId16"/>
        </xdr:cNvPr>
        <xdr:cNvSpPr txBox="1"/>
      </xdr:nvSpPr>
      <xdr:spPr>
        <a:xfrm>
          <a:off x="1883228" y="58042629"/>
          <a:ext cx="2993571" cy="2612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PROCEDURES</a:t>
          </a:r>
        </a:p>
      </xdr:txBody>
    </xdr:sp>
    <xdr:clientData/>
  </xdr:twoCellAnchor>
  <xdr:twoCellAnchor>
    <xdr:from>
      <xdr:col>2</xdr:col>
      <xdr:colOff>702734</xdr:colOff>
      <xdr:row>130</xdr:row>
      <xdr:rowOff>127001</xdr:rowOff>
    </xdr:from>
    <xdr:to>
      <xdr:col>2</xdr:col>
      <xdr:colOff>3505200</xdr:colOff>
      <xdr:row>130</xdr:row>
      <xdr:rowOff>364067</xdr:rowOff>
    </xdr:to>
    <xdr:sp macro="" textlink="">
      <xdr:nvSpPr>
        <xdr:cNvPr id="52" name="TextBox 51">
          <a:hlinkClick xmlns:r="http://schemas.openxmlformats.org/officeDocument/2006/relationships" r:id="rId17"/>
        </xdr:cNvPr>
        <xdr:cNvSpPr txBox="1"/>
      </xdr:nvSpPr>
      <xdr:spPr>
        <a:xfrm>
          <a:off x="1834848" y="58822772"/>
          <a:ext cx="2802466" cy="2370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POWERPOINT</a:t>
          </a:r>
        </a:p>
      </xdr:txBody>
    </xdr:sp>
    <xdr:clientData/>
  </xdr:twoCellAnchor>
  <xdr:twoCellAnchor>
    <xdr:from>
      <xdr:col>2</xdr:col>
      <xdr:colOff>859973</xdr:colOff>
      <xdr:row>178</xdr:row>
      <xdr:rowOff>152400</xdr:rowOff>
    </xdr:from>
    <xdr:to>
      <xdr:col>2</xdr:col>
      <xdr:colOff>3374573</xdr:colOff>
      <xdr:row>178</xdr:row>
      <xdr:rowOff>489857</xdr:rowOff>
    </xdr:to>
    <xdr:sp macro="" textlink="">
      <xdr:nvSpPr>
        <xdr:cNvPr id="53" name="TextBox 52">
          <a:hlinkClick xmlns:r="http://schemas.openxmlformats.org/officeDocument/2006/relationships" r:id="rId18"/>
        </xdr:cNvPr>
        <xdr:cNvSpPr txBox="1"/>
      </xdr:nvSpPr>
      <xdr:spPr>
        <a:xfrm>
          <a:off x="1992087" y="100845257"/>
          <a:ext cx="2514600" cy="3374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OPENING COMMENT CHECKLIST</a:t>
          </a:r>
        </a:p>
      </xdr:txBody>
    </xdr:sp>
    <xdr:clientData/>
  </xdr:twoCellAnchor>
  <xdr:twoCellAnchor>
    <xdr:from>
      <xdr:col>2</xdr:col>
      <xdr:colOff>965199</xdr:colOff>
      <xdr:row>184</xdr:row>
      <xdr:rowOff>177799</xdr:rowOff>
    </xdr:from>
    <xdr:to>
      <xdr:col>2</xdr:col>
      <xdr:colOff>2971799</xdr:colOff>
      <xdr:row>184</xdr:row>
      <xdr:rowOff>457200</xdr:rowOff>
    </xdr:to>
    <xdr:sp macro="" textlink="">
      <xdr:nvSpPr>
        <xdr:cNvPr id="54" name="TextBox 53">
          <a:hlinkClick xmlns:r="http://schemas.openxmlformats.org/officeDocument/2006/relationships" r:id="rId7"/>
        </xdr:cNvPr>
        <xdr:cNvSpPr txBox="1"/>
      </xdr:nvSpPr>
      <xdr:spPr>
        <a:xfrm>
          <a:off x="2097313" y="108599513"/>
          <a:ext cx="2006600" cy="279401"/>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483204</xdr:colOff>
      <xdr:row>221</xdr:row>
      <xdr:rowOff>40518</xdr:rowOff>
    </xdr:from>
    <xdr:to>
      <xdr:col>2</xdr:col>
      <xdr:colOff>3869871</xdr:colOff>
      <xdr:row>221</xdr:row>
      <xdr:rowOff>319918</xdr:rowOff>
    </xdr:to>
    <xdr:sp macro="" textlink="">
      <xdr:nvSpPr>
        <xdr:cNvPr id="55" name="TextBox 54">
          <a:hlinkClick xmlns:r="http://schemas.openxmlformats.org/officeDocument/2006/relationships" r:id="rId19"/>
        </xdr:cNvPr>
        <xdr:cNvSpPr txBox="1"/>
      </xdr:nvSpPr>
      <xdr:spPr>
        <a:xfrm>
          <a:off x="5849861" y="139726004"/>
          <a:ext cx="3386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LEGISLATIVE</a:t>
          </a:r>
          <a:r>
            <a:rPr lang="en-US" sz="1100" b="1" baseline="0">
              <a:solidFill>
                <a:schemeClr val="accent1">
                  <a:lumMod val="75000"/>
                </a:schemeClr>
              </a:solidFill>
              <a:latin typeface="Arial" panose="020B0604020202020204" pitchFamily="34" charset="0"/>
              <a:cs typeface="Arial" panose="020B0604020202020204" pitchFamily="34" charset="0"/>
            </a:rPr>
            <a:t> COUNSEL NOTICE PROCEDURE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947058</xdr:colOff>
      <xdr:row>181</xdr:row>
      <xdr:rowOff>3015344</xdr:rowOff>
    </xdr:from>
    <xdr:to>
      <xdr:col>2</xdr:col>
      <xdr:colOff>3265715</xdr:colOff>
      <xdr:row>181</xdr:row>
      <xdr:rowOff>3276601</xdr:rowOff>
    </xdr:to>
    <xdr:sp macro="" textlink="">
      <xdr:nvSpPr>
        <xdr:cNvPr id="2" name="TextBox 1">
          <a:hlinkClick xmlns:r="http://schemas.openxmlformats.org/officeDocument/2006/relationships" r:id="rId20"/>
        </xdr:cNvPr>
        <xdr:cNvSpPr txBox="1"/>
      </xdr:nvSpPr>
      <xdr:spPr>
        <a:xfrm>
          <a:off x="6313715" y="110174315"/>
          <a:ext cx="2318657" cy="261257"/>
        </a:xfrm>
        <a:prstGeom prst="rect">
          <a:avLst/>
        </a:prstGeom>
        <a:solidFill>
          <a:schemeClr val="accent2">
            <a:lumMod val="20000"/>
            <a:lumOff val="80000"/>
          </a:schemeClr>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ACTIVE</a:t>
          </a:r>
          <a:r>
            <a:rPr lang="en-US" sz="1100" b="1" baseline="0">
              <a:solidFill>
                <a:schemeClr val="accent1">
                  <a:lumMod val="75000"/>
                </a:schemeClr>
              </a:solidFill>
              <a:latin typeface="Arial" panose="020B0604020202020204" pitchFamily="34" charset="0"/>
              <a:cs typeface="Arial" panose="020B0604020202020204" pitchFamily="34" charset="0"/>
            </a:rPr>
            <a:t> PUBLIC NOTICES</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1262743</xdr:colOff>
      <xdr:row>156</xdr:row>
      <xdr:rowOff>1001486</xdr:rowOff>
    </xdr:from>
    <xdr:to>
      <xdr:col>2</xdr:col>
      <xdr:colOff>2808514</xdr:colOff>
      <xdr:row>156</xdr:row>
      <xdr:rowOff>1306286</xdr:rowOff>
    </xdr:to>
    <xdr:sp macro="" textlink="">
      <xdr:nvSpPr>
        <xdr:cNvPr id="3" name="TextBox 2">
          <a:hlinkClick xmlns:r="http://schemas.openxmlformats.org/officeDocument/2006/relationships" r:id="rId21"/>
        </xdr:cNvPr>
        <xdr:cNvSpPr txBox="1"/>
      </xdr:nvSpPr>
      <xdr:spPr>
        <a:xfrm>
          <a:off x="6629400" y="83624057"/>
          <a:ext cx="1545771" cy="304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1">
                  <a:lumMod val="50000"/>
                </a:schemeClr>
              </a:solidFill>
              <a:latin typeface="Arial" panose="020B0604020202020204" pitchFamily="34" charset="0"/>
              <a:cs typeface="Arial" panose="020B0604020202020204" pitchFamily="34" charset="0"/>
            </a:rPr>
            <a:t>Notice Filing Email</a:t>
          </a:r>
        </a:p>
      </xdr:txBody>
    </xdr:sp>
    <xdr:clientData/>
  </xdr:twoCellAnchor>
  <xdr:twoCellAnchor>
    <xdr:from>
      <xdr:col>2</xdr:col>
      <xdr:colOff>957942</xdr:colOff>
      <xdr:row>185</xdr:row>
      <xdr:rowOff>1665514</xdr:rowOff>
    </xdr:from>
    <xdr:to>
      <xdr:col>2</xdr:col>
      <xdr:colOff>3047999</xdr:colOff>
      <xdr:row>185</xdr:row>
      <xdr:rowOff>1959427</xdr:rowOff>
    </xdr:to>
    <xdr:sp macro="" textlink="">
      <xdr:nvSpPr>
        <xdr:cNvPr id="30" name="TextBox 29"/>
        <xdr:cNvSpPr txBox="1"/>
      </xdr:nvSpPr>
      <xdr:spPr>
        <a:xfrm>
          <a:off x="6324599" y="118153543"/>
          <a:ext cx="2090057" cy="293913"/>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 PREPARATION</a:t>
          </a:r>
          <a:r>
            <a:rPr lang="en-US" sz="1100" b="1" baseline="0">
              <a:solidFill>
                <a:schemeClr val="accent1">
                  <a:lumMod val="75000"/>
                </a:schemeClr>
              </a:solidFill>
              <a:latin typeface="Arial" panose="020B0604020202020204" pitchFamily="34" charset="0"/>
              <a:cs typeface="Arial" panose="020B0604020202020204" pitchFamily="34" charset="0"/>
            </a:rPr>
            <a:t> EMAIL</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555172</xdr:colOff>
      <xdr:row>193</xdr:row>
      <xdr:rowOff>1502228</xdr:rowOff>
    </xdr:from>
    <xdr:to>
      <xdr:col>2</xdr:col>
      <xdr:colOff>3712029</xdr:colOff>
      <xdr:row>193</xdr:row>
      <xdr:rowOff>1817914</xdr:rowOff>
    </xdr:to>
    <xdr:sp macro="" textlink="">
      <xdr:nvSpPr>
        <xdr:cNvPr id="5" name="TextBox 4">
          <a:hlinkClick xmlns:r="http://schemas.openxmlformats.org/officeDocument/2006/relationships" r:id="rId22"/>
        </xdr:cNvPr>
        <xdr:cNvSpPr txBox="1"/>
      </xdr:nvSpPr>
      <xdr:spPr>
        <a:xfrm>
          <a:off x="5921829" y="124086257"/>
          <a:ext cx="3156857" cy="315686"/>
        </a:xfrm>
        <a:prstGeom prst="rect">
          <a:avLst/>
        </a:prstGeom>
        <a:solidFill>
          <a:schemeClr val="accent2">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75000"/>
                </a:schemeClr>
              </a:solidFill>
              <a:latin typeface="Arial" panose="020B0604020202020204" pitchFamily="34" charset="0"/>
              <a:cs typeface="Arial" panose="020B0604020202020204" pitchFamily="34" charset="0"/>
            </a:rPr>
            <a:t>DOWNLOAD COMMENTS TO EXCEL</a:t>
          </a:r>
        </a:p>
      </xdr:txBody>
    </xdr:sp>
    <xdr:clientData/>
  </xdr:twoCellAnchor>
  <mc:AlternateContent xmlns:mc="http://schemas.openxmlformats.org/markup-compatibility/2006">
    <mc:Choice xmlns:a14="http://schemas.microsoft.com/office/drawing/2010/main" Requires="a14">
      <xdr:twoCellAnchor>
        <xdr:from>
          <xdr:col>1</xdr:col>
          <xdr:colOff>2141220</xdr:colOff>
          <xdr:row>7</xdr:row>
          <xdr:rowOff>990600</xdr:rowOff>
        </xdr:from>
        <xdr:to>
          <xdr:col>2</xdr:col>
          <xdr:colOff>601980</xdr:colOff>
          <xdr:row>7</xdr:row>
          <xdr:rowOff>1981200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2194560</xdr:colOff>
          <xdr:row>7</xdr:row>
          <xdr:rowOff>975360</xdr:rowOff>
        </xdr:from>
        <xdr:to>
          <xdr:col>2</xdr:col>
          <xdr:colOff>3307080</xdr:colOff>
          <xdr:row>7</xdr:row>
          <xdr:rowOff>1950720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769620</xdr:colOff>
          <xdr:row>5</xdr:row>
          <xdr:rowOff>144780</xdr:rowOff>
        </xdr:from>
        <xdr:to>
          <xdr:col>3</xdr:col>
          <xdr:colOff>381000</xdr:colOff>
          <xdr:row>5</xdr:row>
          <xdr:rowOff>1981200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id="1" name="Table1" displayName="Table1" ref="A1:E230" totalsRowShown="0" headerRowDxfId="19" dataDxfId="18" tableBorderDxfId="17">
  <autoFilter ref="A1:E230"/>
  <tableColumns count="5">
    <tableColumn id="1" name="Person" dataDxfId="16"/>
    <tableColumn id="2" name="Task" dataDxfId="15"/>
    <tableColumn id="4" name="Instructions" dataDxfId="14"/>
    <tableColumn id="3" name="Suggested Dates  " dataDxfId="13"/>
    <tableColumn id="5" name="Amended Dates" dataDxfId="12"/>
  </tableColumns>
  <tableStyleInfo name="TableStyleMedium14" showFirstColumn="0" showLastColumn="0" showRowStripes="1" showColumnStripes="0"/>
</table>
</file>

<file path=xl/tables/table2.xml><?xml version="1.0" encoding="utf-8"?>
<table xmlns="http://schemas.openxmlformats.org/spreadsheetml/2006/main" id="5" name="Table5" displayName="Table5" ref="A1:D78" headerRowCount="0" totalsRowShown="0" headerRowDxfId="11" dataDxfId="9" headerRowBorderDxfId="10" tableBorderDxfId="8">
  <tableColumns count="4">
    <tableColumn id="1" name="Column1" headerRowDxfId="7" dataDxfId="6"/>
    <tableColumn id="2" name="Column2" headerRowDxfId="5" dataDxfId="4"/>
    <tableColumn id="3" name="Column3" headerRowDxfId="3" dataDxfId="2"/>
    <tableColumn id="7" name="Column6" headerRowDxfId="1"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table" Target="../tables/table1.xml"/><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B253"/>
  <sheetViews>
    <sheetView showGridLines="0" zoomScale="70" zoomScaleNormal="70" workbookViewId="0">
      <pane ySplit="1" topLeftCell="A180" activePane="bottomLeft" state="frozen"/>
      <selection pane="bottomLeft" activeCell="B160" sqref="B160"/>
    </sheetView>
  </sheetViews>
  <sheetFormatPr defaultColWidth="0" defaultRowHeight="15" zeroHeight="1" thickBottom="1" outlineLevelRow="1" x14ac:dyDescent="0.35"/>
  <cols>
    <col min="1" max="1" width="16.5546875" style="194" customWidth="1"/>
    <col min="2" max="3" width="61.6640625" style="195" customWidth="1"/>
    <col min="4" max="4" width="18.6640625" style="196" customWidth="1"/>
    <col min="5" max="5" width="16.6640625" style="151" customWidth="1"/>
    <col min="6" max="6" width="0.33203125" style="151" customWidth="1"/>
    <col min="7" max="31" width="0" style="151" hidden="1" customWidth="1"/>
    <col min="32" max="16382" width="8.88671875" style="151" hidden="1"/>
    <col min="16383" max="16384" width="0.33203125" style="151" customWidth="1"/>
  </cols>
  <sheetData>
    <row r="1" spans="1:6" ht="35.4" thickBot="1" x14ac:dyDescent="0.35">
      <c r="A1" s="152" t="s">
        <v>15</v>
      </c>
      <c r="B1" s="149" t="s">
        <v>309</v>
      </c>
      <c r="C1" s="149" t="s">
        <v>68</v>
      </c>
      <c r="D1" s="150" t="s">
        <v>230</v>
      </c>
      <c r="E1" s="148" t="s">
        <v>129</v>
      </c>
    </row>
    <row r="2" spans="1:6" s="153" customFormat="1" ht="18" thickBot="1" x14ac:dyDescent="0.35">
      <c r="A2" s="262" t="s">
        <v>416</v>
      </c>
      <c r="B2" s="263" t="s">
        <v>417</v>
      </c>
      <c r="C2" s="263"/>
      <c r="D2" s="264"/>
      <c r="E2" s="264"/>
    </row>
    <row r="3" spans="1:6" s="154" customFormat="1" ht="18" thickBot="1" x14ac:dyDescent="0.35">
      <c r="A3" s="267" t="s">
        <v>0</v>
      </c>
      <c r="B3" s="268"/>
      <c r="C3" s="268"/>
      <c r="D3" s="269"/>
      <c r="E3" s="269"/>
      <c r="F3" s="261"/>
    </row>
    <row r="4" spans="1:6" s="153" customFormat="1" ht="30" customHeight="1" thickBot="1" x14ac:dyDescent="0.35">
      <c r="A4" s="265" t="s">
        <v>68</v>
      </c>
      <c r="B4" s="265"/>
      <c r="C4" s="265"/>
      <c r="D4" s="266"/>
      <c r="E4" s="266"/>
    </row>
    <row r="5" spans="1:6" s="153" customFormat="1" ht="30" customHeight="1" thickBot="1" x14ac:dyDescent="0.35">
      <c r="A5" s="246" t="s">
        <v>304</v>
      </c>
      <c r="B5" s="246"/>
      <c r="C5" s="246"/>
      <c r="D5" s="246"/>
      <c r="E5" s="246"/>
    </row>
    <row r="6" spans="1:6" s="153" customFormat="1" ht="234" customHeight="1" thickBot="1" x14ac:dyDescent="0.35">
      <c r="A6" s="220" t="s">
        <v>293</v>
      </c>
      <c r="B6" s="243"/>
      <c r="C6" s="243"/>
      <c r="D6" s="219"/>
      <c r="E6" s="219"/>
    </row>
    <row r="7" spans="1:6" s="153" customFormat="1" ht="58.95" customHeight="1" thickBot="1" x14ac:dyDescent="0.35">
      <c r="A7" s="247" t="s">
        <v>305</v>
      </c>
      <c r="B7" s="247"/>
      <c r="C7" s="247"/>
      <c r="D7" s="247"/>
      <c r="E7" s="247"/>
    </row>
    <row r="8" spans="1:6" s="153" customFormat="1" ht="169.2" customHeight="1" thickBot="1" x14ac:dyDescent="0.35">
      <c r="A8" s="222" t="s">
        <v>296</v>
      </c>
      <c r="B8" s="222"/>
      <c r="C8" s="222"/>
      <c r="D8" s="245"/>
      <c r="E8" s="244"/>
    </row>
    <row r="9" spans="1:6" s="153" customFormat="1" ht="18" thickBot="1" x14ac:dyDescent="0.35">
      <c r="A9" s="246" t="s">
        <v>303</v>
      </c>
      <c r="B9" s="247"/>
      <c r="C9" s="247"/>
      <c r="D9" s="247"/>
      <c r="E9" s="246"/>
    </row>
    <row r="10" spans="1:6" s="153" customFormat="1" ht="152.4" customHeight="1" thickBot="1" x14ac:dyDescent="0.35">
      <c r="A10" s="273" t="s">
        <v>294</v>
      </c>
      <c r="B10" s="222"/>
      <c r="C10" s="222"/>
      <c r="D10" s="223"/>
      <c r="E10" s="223"/>
      <c r="F10" s="221"/>
    </row>
    <row r="11" spans="1:6" s="153" customFormat="1" ht="18" thickBot="1" x14ac:dyDescent="0.35">
      <c r="A11" s="248" t="s">
        <v>257</v>
      </c>
      <c r="B11" s="250"/>
      <c r="C11" s="250"/>
      <c r="D11" s="251"/>
      <c r="E11" s="248"/>
    </row>
    <row r="12" spans="1:6" s="153" customFormat="1" ht="56.4" customHeight="1" thickBot="1" x14ac:dyDescent="0.35">
      <c r="A12" s="222" t="s">
        <v>258</v>
      </c>
      <c r="B12" s="222"/>
      <c r="C12" s="222"/>
      <c r="D12" s="224"/>
      <c r="E12" s="224"/>
      <c r="F12" s="221"/>
    </row>
    <row r="13" spans="1:6" s="153" customFormat="1" ht="18" thickBot="1" x14ac:dyDescent="0.35">
      <c r="A13" s="248" t="s">
        <v>128</v>
      </c>
      <c r="B13" s="250"/>
      <c r="C13" s="250"/>
      <c r="D13" s="249"/>
      <c r="E13" s="249"/>
    </row>
    <row r="14" spans="1:6" s="153" customFormat="1" ht="16.2" thickBot="1" x14ac:dyDescent="0.35">
      <c r="A14" s="228"/>
      <c r="B14" s="229" t="s">
        <v>67</v>
      </c>
      <c r="C14" s="229"/>
      <c r="D14" s="230"/>
      <c r="E14" s="231"/>
      <c r="F14" s="221"/>
    </row>
    <row r="15" spans="1:6" s="153" customFormat="1" ht="16.2" thickBot="1" x14ac:dyDescent="0.35">
      <c r="A15" s="228"/>
      <c r="B15" s="229" t="s">
        <v>23</v>
      </c>
      <c r="C15" s="229"/>
      <c r="D15" s="230"/>
      <c r="E15" s="231"/>
      <c r="F15" s="221"/>
    </row>
    <row r="16" spans="1:6" s="153" customFormat="1" ht="16.2" thickBot="1" x14ac:dyDescent="0.35">
      <c r="A16" s="232"/>
      <c r="B16" s="233" t="s">
        <v>72</v>
      </c>
      <c r="C16" s="233"/>
      <c r="D16" s="234"/>
      <c r="E16" s="235"/>
      <c r="F16" s="221"/>
    </row>
    <row r="17" spans="1:6" s="153" customFormat="1" ht="16.2" thickBot="1" x14ac:dyDescent="0.35">
      <c r="A17" s="228"/>
      <c r="B17" s="229" t="s">
        <v>71</v>
      </c>
      <c r="C17" s="229"/>
      <c r="D17" s="230"/>
      <c r="E17" s="231"/>
      <c r="F17" s="221"/>
    </row>
    <row r="18" spans="1:6" s="153" customFormat="1" ht="16.2" thickBot="1" x14ac:dyDescent="0.35">
      <c r="A18" s="228"/>
      <c r="B18" s="229" t="s">
        <v>31</v>
      </c>
      <c r="C18" s="229"/>
      <c r="D18" s="230"/>
      <c r="E18" s="231"/>
      <c r="F18" s="221"/>
    </row>
    <row r="19" spans="1:6" s="153" customFormat="1" ht="16.2" thickBot="1" x14ac:dyDescent="0.35">
      <c r="A19" s="228"/>
      <c r="B19" s="229" t="s">
        <v>36</v>
      </c>
      <c r="C19" s="229"/>
      <c r="D19" s="230"/>
      <c r="E19" s="231"/>
      <c r="F19" s="221"/>
    </row>
    <row r="20" spans="1:6" s="153" customFormat="1" ht="16.2" thickBot="1" x14ac:dyDescent="0.35">
      <c r="A20" s="228"/>
      <c r="B20" s="229" t="s">
        <v>124</v>
      </c>
      <c r="C20" s="229"/>
      <c r="D20" s="230"/>
      <c r="E20" s="231"/>
      <c r="F20" s="221"/>
    </row>
    <row r="21" spans="1:6" s="153" customFormat="1" ht="16.2" thickBot="1" x14ac:dyDescent="0.35">
      <c r="A21" s="228"/>
      <c r="B21" s="229" t="s">
        <v>40</v>
      </c>
      <c r="C21" s="229"/>
      <c r="D21" s="230"/>
      <c r="E21" s="231"/>
      <c r="F21" s="221"/>
    </row>
    <row r="22" spans="1:6" s="153" customFormat="1" ht="16.2" thickBot="1" x14ac:dyDescent="0.35">
      <c r="A22" s="228"/>
      <c r="B22" s="229" t="s">
        <v>125</v>
      </c>
      <c r="C22" s="229"/>
      <c r="D22" s="230"/>
      <c r="E22" s="231"/>
      <c r="F22" s="221"/>
    </row>
    <row r="23" spans="1:6" s="153" customFormat="1" ht="16.2" thickBot="1" x14ac:dyDescent="0.35">
      <c r="A23" s="228"/>
      <c r="B23" s="229" t="s">
        <v>20</v>
      </c>
      <c r="C23" s="229"/>
      <c r="D23" s="230"/>
      <c r="E23" s="231"/>
      <c r="F23" s="221"/>
    </row>
    <row r="24" spans="1:6" s="153" customFormat="1" ht="16.2" thickBot="1" x14ac:dyDescent="0.35">
      <c r="A24" s="228"/>
      <c r="B24" s="229" t="s">
        <v>228</v>
      </c>
      <c r="C24" s="229"/>
      <c r="D24" s="230"/>
      <c r="E24" s="231"/>
      <c r="F24" s="221"/>
    </row>
    <row r="25" spans="1:6" s="153" customFormat="1" ht="16.2" thickBot="1" x14ac:dyDescent="0.35">
      <c r="A25" s="228"/>
      <c r="B25" s="233" t="s">
        <v>48</v>
      </c>
      <c r="C25" s="233"/>
      <c r="D25" s="230"/>
      <c r="E25" s="231"/>
      <c r="F25" s="221"/>
    </row>
    <row r="26" spans="1:6" s="153" customFormat="1" ht="16.2" thickBot="1" x14ac:dyDescent="0.35">
      <c r="A26" s="228"/>
      <c r="B26" s="229" t="s">
        <v>126</v>
      </c>
      <c r="C26" s="229"/>
      <c r="D26" s="230"/>
      <c r="E26" s="231"/>
      <c r="F26" s="221"/>
    </row>
    <row r="27" spans="1:6" s="153" customFormat="1" ht="16.2" thickBot="1" x14ac:dyDescent="0.35">
      <c r="A27" s="228"/>
      <c r="B27" s="229" t="s">
        <v>50</v>
      </c>
      <c r="C27" s="229"/>
      <c r="D27" s="230"/>
      <c r="E27" s="231"/>
      <c r="F27" s="221"/>
    </row>
    <row r="28" spans="1:6" s="153" customFormat="1" ht="16.2" thickBot="1" x14ac:dyDescent="0.35">
      <c r="A28" s="228"/>
      <c r="B28" s="229" t="s">
        <v>127</v>
      </c>
      <c r="C28" s="229"/>
      <c r="D28" s="230"/>
      <c r="E28" s="231"/>
      <c r="F28" s="221"/>
    </row>
    <row r="29" spans="1:6" s="153" customFormat="1" ht="16.2" thickBot="1" x14ac:dyDescent="0.35">
      <c r="A29" s="228"/>
      <c r="B29" s="229" t="s">
        <v>54</v>
      </c>
      <c r="C29" s="229"/>
      <c r="D29" s="230"/>
      <c r="E29" s="231"/>
      <c r="F29" s="221"/>
    </row>
    <row r="30" spans="1:6" s="153" customFormat="1" ht="16.2" thickBot="1" x14ac:dyDescent="0.35">
      <c r="A30" s="228"/>
      <c r="B30" s="229" t="s">
        <v>56</v>
      </c>
      <c r="C30" s="229"/>
      <c r="D30" s="230"/>
      <c r="E30" s="231"/>
      <c r="F30" s="221"/>
    </row>
    <row r="31" spans="1:6" ht="16.2" thickBot="1" x14ac:dyDescent="0.35">
      <c r="A31" s="228"/>
      <c r="B31" s="229" t="s">
        <v>121</v>
      </c>
      <c r="C31" s="229"/>
      <c r="D31" s="230"/>
      <c r="E31" s="231"/>
      <c r="F31" s="225"/>
    </row>
    <row r="32" spans="1:6" ht="16.2" thickBot="1" x14ac:dyDescent="0.35">
      <c r="A32" s="228"/>
      <c r="B32" s="229" t="s">
        <v>59</v>
      </c>
      <c r="C32" s="229"/>
      <c r="D32" s="230"/>
      <c r="E32" s="231"/>
      <c r="F32" s="225"/>
    </row>
    <row r="33" spans="1:6" s="162" customFormat="1" ht="16.2" thickBot="1" x14ac:dyDescent="0.35">
      <c r="A33" s="236"/>
      <c r="B33" s="233" t="s">
        <v>60</v>
      </c>
      <c r="C33" s="233"/>
      <c r="D33" s="237"/>
      <c r="E33" s="238"/>
      <c r="F33" s="226"/>
    </row>
    <row r="34" spans="1:6" s="163" customFormat="1" ht="16.2" thickBot="1" x14ac:dyDescent="0.35">
      <c r="A34" s="239"/>
      <c r="B34" s="240" t="s">
        <v>61</v>
      </c>
      <c r="C34" s="240"/>
      <c r="D34" s="241"/>
      <c r="E34" s="237"/>
      <c r="F34" s="227"/>
    </row>
    <row r="35" spans="1:6" s="163" customFormat="1" ht="16.2" thickBot="1" x14ac:dyDescent="0.35">
      <c r="A35" s="236"/>
      <c r="B35" s="233" t="s">
        <v>62</v>
      </c>
      <c r="C35" s="233"/>
      <c r="D35" s="241"/>
      <c r="E35" s="238"/>
      <c r="F35" s="227"/>
    </row>
    <row r="36" spans="1:6" s="163" customFormat="1" ht="16.2" thickBot="1" x14ac:dyDescent="0.35">
      <c r="A36" s="236"/>
      <c r="B36" s="233" t="s">
        <v>64</v>
      </c>
      <c r="C36" s="233"/>
      <c r="D36" s="241"/>
      <c r="E36" s="238"/>
      <c r="F36" s="227"/>
    </row>
    <row r="37" spans="1:6" s="163" customFormat="1" ht="16.2" thickBot="1" x14ac:dyDescent="0.35">
      <c r="A37" s="228"/>
      <c r="B37" s="233" t="s">
        <v>229</v>
      </c>
      <c r="C37" s="233"/>
      <c r="D37" s="242"/>
      <c r="E37" s="231"/>
      <c r="F37" s="227"/>
    </row>
    <row r="38" spans="1:6" s="163" customFormat="1" ht="16.2" thickBot="1" x14ac:dyDescent="0.35">
      <c r="A38" s="228"/>
      <c r="B38" s="233" t="s">
        <v>65</v>
      </c>
      <c r="C38" s="233"/>
      <c r="D38" s="242"/>
      <c r="E38" s="231"/>
      <c r="F38" s="227"/>
    </row>
    <row r="39" spans="1:6" ht="18" thickBot="1" x14ac:dyDescent="0.35">
      <c r="A39" s="248" t="s">
        <v>1</v>
      </c>
      <c r="B39" s="250"/>
      <c r="C39" s="250"/>
      <c r="D39" s="252"/>
      <c r="E39" s="252"/>
    </row>
    <row r="40" spans="1:6" ht="16.2" thickBot="1" x14ac:dyDescent="0.35">
      <c r="A40" s="155" t="s">
        <v>2</v>
      </c>
      <c r="B40" s="160" t="s">
        <v>3</v>
      </c>
      <c r="C40" s="160"/>
      <c r="D40" s="156"/>
      <c r="E40" s="157"/>
    </row>
    <row r="41" spans="1:6" ht="16.2" thickBot="1" x14ac:dyDescent="0.35">
      <c r="A41" s="155" t="s">
        <v>4</v>
      </c>
      <c r="B41" s="160" t="s">
        <v>5</v>
      </c>
      <c r="C41" s="160"/>
      <c r="D41" s="156"/>
      <c r="E41" s="157"/>
    </row>
    <row r="42" spans="1:6" ht="16.2" thickBot="1" x14ac:dyDescent="0.35">
      <c r="A42" s="155" t="s">
        <v>6</v>
      </c>
      <c r="B42" s="160" t="s">
        <v>7</v>
      </c>
      <c r="C42" s="160"/>
      <c r="D42" s="156"/>
      <c r="E42" s="157"/>
    </row>
    <row r="43" spans="1:6" ht="16.2" thickBot="1" x14ac:dyDescent="0.35">
      <c r="A43" s="155" t="s">
        <v>8</v>
      </c>
      <c r="B43" s="160" t="s">
        <v>9</v>
      </c>
      <c r="C43" s="160"/>
      <c r="D43" s="156"/>
      <c r="E43" s="157"/>
    </row>
    <row r="44" spans="1:6" ht="16.2" thickBot="1" x14ac:dyDescent="0.35">
      <c r="A44" s="155" t="s">
        <v>10</v>
      </c>
      <c r="B44" s="160" t="s">
        <v>11</v>
      </c>
      <c r="C44" s="160"/>
      <c r="D44" s="156"/>
      <c r="E44" s="157"/>
    </row>
    <row r="45" spans="1:6" ht="16.2" thickBot="1" x14ac:dyDescent="0.35">
      <c r="A45" s="155" t="s">
        <v>12</v>
      </c>
      <c r="B45" s="160" t="s">
        <v>13</v>
      </c>
      <c r="C45" s="160"/>
      <c r="D45" s="156"/>
      <c r="E45" s="157"/>
    </row>
    <row r="46" spans="1:6" ht="16.2" thickBot="1" x14ac:dyDescent="0.35">
      <c r="A46" s="155" t="s">
        <v>209</v>
      </c>
      <c r="B46" s="160" t="s">
        <v>210</v>
      </c>
      <c r="C46" s="160"/>
      <c r="D46" s="156"/>
      <c r="E46" s="157"/>
    </row>
    <row r="47" spans="1:6" ht="16.2" thickBot="1" x14ac:dyDescent="0.35">
      <c r="A47" s="155" t="s">
        <v>87</v>
      </c>
      <c r="B47" s="160" t="s">
        <v>88</v>
      </c>
      <c r="C47" s="160"/>
      <c r="D47" s="156"/>
      <c r="E47" s="157"/>
    </row>
    <row r="48" spans="1:6" ht="18" thickBot="1" x14ac:dyDescent="0.35">
      <c r="A48" s="165" t="s">
        <v>18</v>
      </c>
      <c r="B48" s="166" t="s">
        <v>90</v>
      </c>
      <c r="C48" s="166"/>
      <c r="D48" s="150"/>
      <c r="E48" s="150"/>
    </row>
    <row r="49" spans="1:5" ht="18" thickBot="1" x14ac:dyDescent="0.35">
      <c r="A49" s="248" t="s">
        <v>70</v>
      </c>
      <c r="B49" s="250"/>
      <c r="C49" s="250"/>
      <c r="D49" s="253"/>
      <c r="E49" s="253"/>
    </row>
    <row r="50" spans="1:5" ht="31.8" outlineLevel="1" thickBot="1" x14ac:dyDescent="0.35">
      <c r="A50" s="155" t="s">
        <v>17</v>
      </c>
      <c r="B50" s="160" t="s">
        <v>419</v>
      </c>
      <c r="C50" s="160"/>
      <c r="D50" s="156"/>
      <c r="E50" s="157"/>
    </row>
    <row r="51" spans="1:5" ht="31.8" outlineLevel="1" thickBot="1" x14ac:dyDescent="0.35">
      <c r="A51" s="155" t="s">
        <v>19</v>
      </c>
      <c r="B51" s="160" t="s">
        <v>420</v>
      </c>
      <c r="C51" s="160"/>
      <c r="D51" s="156"/>
      <c r="E51" s="157"/>
    </row>
    <row r="52" spans="1:5" ht="31.8" outlineLevel="1" thickBot="1" x14ac:dyDescent="0.35">
      <c r="A52" s="155" t="s">
        <v>20</v>
      </c>
      <c r="B52" s="160" t="s">
        <v>418</v>
      </c>
      <c r="C52" s="160"/>
      <c r="D52" s="156"/>
      <c r="E52" s="157"/>
    </row>
    <row r="53" spans="1:5" ht="16.2" outlineLevel="1" thickBot="1" x14ac:dyDescent="0.35">
      <c r="A53" s="155" t="s">
        <v>71</v>
      </c>
      <c r="B53" s="185" t="s">
        <v>418</v>
      </c>
      <c r="C53" s="160"/>
      <c r="D53" s="156"/>
      <c r="E53" s="157"/>
    </row>
    <row r="54" spans="1:5" ht="47.4" outlineLevel="1" thickBot="1" x14ac:dyDescent="0.35">
      <c r="A54" s="155" t="s">
        <v>100</v>
      </c>
      <c r="B54" s="185" t="s">
        <v>418</v>
      </c>
      <c r="C54" s="160"/>
      <c r="D54" s="156"/>
      <c r="E54" s="157"/>
    </row>
    <row r="55" spans="1:5" ht="16.2" outlineLevel="1" thickBot="1" x14ac:dyDescent="0.35">
      <c r="A55" s="155" t="s">
        <v>72</v>
      </c>
      <c r="B55" s="160" t="s">
        <v>418</v>
      </c>
      <c r="C55" s="160"/>
      <c r="D55" s="156"/>
      <c r="E55" s="157"/>
    </row>
    <row r="56" spans="1:5" ht="47.4" outlineLevel="1" thickBot="1" x14ac:dyDescent="0.35">
      <c r="A56" s="155" t="s">
        <v>81</v>
      </c>
      <c r="B56" s="160" t="s">
        <v>421</v>
      </c>
      <c r="C56" s="160"/>
      <c r="D56" s="156"/>
      <c r="E56" s="157"/>
    </row>
    <row r="57" spans="1:5" s="167" customFormat="1" ht="31.8" outlineLevel="1" thickBot="1" x14ac:dyDescent="0.35">
      <c r="A57" s="155" t="s">
        <v>80</v>
      </c>
      <c r="B57" s="185" t="s">
        <v>418</v>
      </c>
      <c r="C57" s="160"/>
      <c r="D57" s="156"/>
      <c r="E57" s="157"/>
    </row>
    <row r="58" spans="1:5" ht="18" thickBot="1" x14ac:dyDescent="0.35">
      <c r="A58" s="248" t="s">
        <v>67</v>
      </c>
      <c r="B58" s="250"/>
      <c r="C58" s="250"/>
      <c r="D58" s="249"/>
      <c r="E58" s="249"/>
    </row>
    <row r="59" spans="1:5" ht="16.2" outlineLevel="1" thickBot="1" x14ac:dyDescent="0.35">
      <c r="A59" s="155" t="s">
        <v>209</v>
      </c>
      <c r="B59" s="168" t="s">
        <v>207</v>
      </c>
      <c r="C59" s="168"/>
      <c r="D59" s="164"/>
      <c r="E59" s="157"/>
    </row>
    <row r="60" spans="1:5" ht="26.4" customHeight="1" outlineLevel="1" thickBot="1" x14ac:dyDescent="0.35">
      <c r="A60" s="155" t="s">
        <v>18</v>
      </c>
      <c r="B60" s="160" t="s">
        <v>82</v>
      </c>
      <c r="C60" s="160"/>
      <c r="D60" s="164"/>
      <c r="E60" s="169"/>
    </row>
    <row r="61" spans="1:5" ht="16.2" outlineLevel="1" thickBot="1" x14ac:dyDescent="0.35">
      <c r="A61" s="161" t="s">
        <v>8</v>
      </c>
      <c r="B61" s="158" t="s">
        <v>204</v>
      </c>
      <c r="C61" s="158"/>
      <c r="D61" s="164">
        <f>D65-77</f>
        <v>42537</v>
      </c>
      <c r="E61" s="279" t="s">
        <v>422</v>
      </c>
    </row>
    <row r="62" spans="1:5" ht="16.2" outlineLevel="1" thickBot="1" x14ac:dyDescent="0.35">
      <c r="A62" s="155" t="s">
        <v>8</v>
      </c>
      <c r="B62" s="160" t="s">
        <v>211</v>
      </c>
      <c r="C62" s="160"/>
      <c r="D62" s="164">
        <f>D65-59</f>
        <v>42555</v>
      </c>
      <c r="E62" s="169"/>
    </row>
    <row r="63" spans="1:5" ht="16.2" outlineLevel="1" thickBot="1" x14ac:dyDescent="0.35">
      <c r="A63" s="155" t="s">
        <v>8</v>
      </c>
      <c r="B63" s="160" t="s">
        <v>85</v>
      </c>
      <c r="C63" s="160"/>
      <c r="D63" s="164">
        <f>D65-45</f>
        <v>42569</v>
      </c>
      <c r="E63" s="169"/>
    </row>
    <row r="64" spans="1:5" ht="31.8" outlineLevel="1" thickBot="1" x14ac:dyDescent="0.35">
      <c r="A64" s="155" t="s">
        <v>10</v>
      </c>
      <c r="B64" s="160" t="s">
        <v>187</v>
      </c>
      <c r="C64" s="160"/>
      <c r="D64" s="164">
        <f>D65-17</f>
        <v>42597</v>
      </c>
      <c r="E64" s="169"/>
    </row>
    <row r="65" spans="1:5" ht="47.4" outlineLevel="1" thickBot="1" x14ac:dyDescent="0.35">
      <c r="A65" s="155" t="s">
        <v>10</v>
      </c>
      <c r="B65" s="160" t="s">
        <v>292</v>
      </c>
      <c r="C65" s="160"/>
      <c r="D65" s="171">
        <v>42614</v>
      </c>
      <c r="E65" s="169"/>
    </row>
    <row r="66" spans="1:5" ht="31.8" outlineLevel="1" thickBot="1" x14ac:dyDescent="0.35">
      <c r="A66" s="155" t="s">
        <v>8</v>
      </c>
      <c r="B66" s="160" t="s">
        <v>203</v>
      </c>
      <c r="C66" s="160"/>
      <c r="D66" s="164">
        <f>D65+17</f>
        <v>42631</v>
      </c>
      <c r="E66" s="169"/>
    </row>
    <row r="67" spans="1:5" ht="16.2" outlineLevel="1" thickBot="1" x14ac:dyDescent="0.35">
      <c r="A67" s="155" t="s">
        <v>69</v>
      </c>
      <c r="B67" s="160" t="s">
        <v>345</v>
      </c>
      <c r="C67" s="160"/>
      <c r="D67" s="164">
        <f>D65+20</f>
        <v>42634</v>
      </c>
      <c r="E67" s="169"/>
    </row>
    <row r="68" spans="1:5" ht="16.2" outlineLevel="1" thickBot="1" x14ac:dyDescent="0.35">
      <c r="A68" s="155" t="s">
        <v>8</v>
      </c>
      <c r="B68" s="160" t="s">
        <v>122</v>
      </c>
      <c r="C68" s="160"/>
      <c r="D68" s="164">
        <f>D69-35</f>
        <v>42684</v>
      </c>
      <c r="E68" s="169"/>
    </row>
    <row r="69" spans="1:5" ht="16.2" outlineLevel="1" thickBot="1" x14ac:dyDescent="0.35">
      <c r="A69" s="155"/>
      <c r="B69" s="172" t="s">
        <v>291</v>
      </c>
      <c r="C69" s="172"/>
      <c r="D69" s="171">
        <v>42719</v>
      </c>
      <c r="E69" s="169"/>
    </row>
    <row r="70" spans="1:5" ht="16.2" outlineLevel="1" thickBot="1" x14ac:dyDescent="0.35">
      <c r="A70" s="155" t="s">
        <v>10</v>
      </c>
      <c r="B70" s="160" t="s">
        <v>21</v>
      </c>
      <c r="C70" s="160"/>
      <c r="D70" s="164"/>
      <c r="E70" s="169"/>
    </row>
    <row r="71" spans="1:5" ht="31.8" outlineLevel="1" thickBot="1" x14ac:dyDescent="0.35">
      <c r="A71" s="155" t="s">
        <v>22</v>
      </c>
      <c r="B71" s="160" t="s">
        <v>101</v>
      </c>
      <c r="C71" s="160"/>
      <c r="D71" s="164"/>
      <c r="E71" s="169"/>
    </row>
    <row r="72" spans="1:5" ht="16.2" outlineLevel="1" thickBot="1" x14ac:dyDescent="0.35">
      <c r="A72" s="155" t="s">
        <v>8</v>
      </c>
      <c r="B72" s="160" t="s">
        <v>205</v>
      </c>
      <c r="C72" s="160"/>
      <c r="D72" s="164"/>
      <c r="E72" s="169"/>
    </row>
    <row r="73" spans="1:5" ht="18" thickBot="1" x14ac:dyDescent="0.35">
      <c r="A73" s="248" t="s">
        <v>300</v>
      </c>
      <c r="B73" s="250"/>
      <c r="C73" s="250"/>
      <c r="D73" s="254"/>
      <c r="E73" s="254"/>
    </row>
    <row r="74" spans="1:5" ht="16.2" outlineLevel="1" thickBot="1" x14ac:dyDescent="0.35">
      <c r="A74" s="155" t="s">
        <v>209</v>
      </c>
      <c r="B74" s="160" t="s">
        <v>24</v>
      </c>
      <c r="C74" s="160"/>
      <c r="D74" s="164"/>
      <c r="E74" s="169"/>
    </row>
    <row r="75" spans="1:5" ht="16.2" outlineLevel="1" thickBot="1" x14ac:dyDescent="0.35">
      <c r="A75" s="155" t="s">
        <v>2</v>
      </c>
      <c r="B75" s="160" t="s">
        <v>260</v>
      </c>
      <c r="C75" s="160"/>
      <c r="D75" s="164"/>
      <c r="E75" s="169"/>
    </row>
    <row r="76" spans="1:5" ht="80.400000000000006" customHeight="1" outlineLevel="1" thickBot="1" x14ac:dyDescent="0.35">
      <c r="A76" s="155" t="s">
        <v>209</v>
      </c>
      <c r="B76" s="160" t="s">
        <v>338</v>
      </c>
      <c r="C76" s="160" t="s">
        <v>333</v>
      </c>
      <c r="D76" s="164"/>
      <c r="E76" s="174"/>
    </row>
    <row r="77" spans="1:5" ht="55.95" customHeight="1" outlineLevel="1" thickBot="1" x14ac:dyDescent="0.35">
      <c r="A77" s="155" t="s">
        <v>2</v>
      </c>
      <c r="B77" s="272" t="s">
        <v>297</v>
      </c>
      <c r="C77" s="160" t="s">
        <v>310</v>
      </c>
      <c r="D77" s="164"/>
      <c r="E77" s="169"/>
    </row>
    <row r="78" spans="1:5" ht="16.95" customHeight="1" outlineLevel="1" thickBot="1" x14ac:dyDescent="0.35">
      <c r="A78" s="155" t="s">
        <v>2</v>
      </c>
      <c r="B78" s="160" t="s">
        <v>25</v>
      </c>
      <c r="C78" s="160"/>
      <c r="D78" s="164"/>
      <c r="E78" s="169"/>
    </row>
    <row r="79" spans="1:5" ht="58.2" customHeight="1" outlineLevel="1" thickBot="1" x14ac:dyDescent="0.35">
      <c r="A79" s="155" t="s">
        <v>2</v>
      </c>
      <c r="B79" s="160" t="s">
        <v>348</v>
      </c>
      <c r="C79" s="160"/>
      <c r="D79" s="164"/>
      <c r="E79" s="169"/>
    </row>
    <row r="80" spans="1:5" ht="31.8" outlineLevel="1" thickBot="1" x14ac:dyDescent="0.35">
      <c r="A80" s="155" t="s">
        <v>349</v>
      </c>
      <c r="B80" s="160" t="s">
        <v>261</v>
      </c>
      <c r="C80" s="160"/>
      <c r="D80" s="164"/>
      <c r="E80" s="169"/>
    </row>
    <row r="81" spans="1:5" ht="31.8" outlineLevel="1" thickBot="1" x14ac:dyDescent="0.35">
      <c r="A81" s="155" t="s">
        <v>8</v>
      </c>
      <c r="B81" s="160" t="s">
        <v>262</v>
      </c>
      <c r="C81" s="160"/>
      <c r="D81" s="164"/>
      <c r="E81" s="169"/>
    </row>
    <row r="82" spans="1:5" ht="16.2" outlineLevel="1" thickBot="1" x14ac:dyDescent="0.35">
      <c r="A82" s="155" t="s">
        <v>209</v>
      </c>
      <c r="B82" s="160" t="s">
        <v>89</v>
      </c>
      <c r="C82" s="160"/>
      <c r="D82" s="164"/>
      <c r="E82" s="169"/>
    </row>
    <row r="83" spans="1:5" ht="16.2" outlineLevel="1" thickBot="1" x14ac:dyDescent="0.35">
      <c r="A83" s="155" t="s">
        <v>209</v>
      </c>
      <c r="B83" s="160" t="s">
        <v>350</v>
      </c>
      <c r="C83" s="160"/>
      <c r="D83" s="164"/>
      <c r="E83" s="169"/>
    </row>
    <row r="84" spans="1:5" ht="16.2" outlineLevel="1" thickBot="1" x14ac:dyDescent="0.35">
      <c r="A84" s="155" t="s">
        <v>206</v>
      </c>
      <c r="B84" s="160" t="s">
        <v>26</v>
      </c>
      <c r="C84" s="160"/>
      <c r="D84" s="164"/>
      <c r="E84" s="169"/>
    </row>
    <row r="85" spans="1:5" ht="31.8" outlineLevel="1" thickBot="1" x14ac:dyDescent="0.35">
      <c r="A85" s="155" t="s">
        <v>2</v>
      </c>
      <c r="B85" s="160" t="s">
        <v>259</v>
      </c>
      <c r="C85" s="160"/>
      <c r="D85" s="164"/>
      <c r="E85" s="169"/>
    </row>
    <row r="86" spans="1:5" ht="31.8" outlineLevel="1" thickBot="1" x14ac:dyDescent="0.35">
      <c r="A86" s="155" t="s">
        <v>27</v>
      </c>
      <c r="B86" s="160" t="s">
        <v>28</v>
      </c>
      <c r="C86" s="160"/>
      <c r="D86" s="164"/>
      <c r="E86" s="169">
        <v>2</v>
      </c>
    </row>
    <row r="87" spans="1:5" ht="16.2" outlineLevel="1" thickBot="1" x14ac:dyDescent="0.35">
      <c r="A87" s="155" t="s">
        <v>29</v>
      </c>
      <c r="B87" s="160" t="s">
        <v>30</v>
      </c>
      <c r="C87" s="160"/>
      <c r="D87" s="164"/>
      <c r="E87" s="169"/>
    </row>
    <row r="88" spans="1:5" s="201" customFormat="1" ht="340.95" customHeight="1" outlineLevel="1" thickBot="1" x14ac:dyDescent="0.35">
      <c r="A88" s="197" t="s">
        <v>2</v>
      </c>
      <c r="B88" s="198" t="s">
        <v>336</v>
      </c>
      <c r="C88" s="198" t="s">
        <v>389</v>
      </c>
      <c r="D88" s="199"/>
      <c r="E88" s="200"/>
    </row>
    <row r="89" spans="1:5" ht="30.6" customHeight="1" thickBot="1" x14ac:dyDescent="0.35">
      <c r="A89" s="248" t="s">
        <v>299</v>
      </c>
      <c r="B89" s="250"/>
      <c r="C89" s="250"/>
      <c r="D89" s="255"/>
      <c r="E89" s="255"/>
    </row>
    <row r="90" spans="1:5" s="201" customFormat="1" ht="42.6" customHeight="1" outlineLevel="1" thickBot="1" x14ac:dyDescent="0.35">
      <c r="A90" s="197"/>
      <c r="B90" s="198"/>
      <c r="C90" s="198"/>
      <c r="D90" s="199"/>
      <c r="E90" s="200"/>
    </row>
    <row r="91" spans="1:5" ht="16.2" outlineLevel="1" thickBot="1" x14ac:dyDescent="0.35">
      <c r="A91" s="161" t="s">
        <v>171</v>
      </c>
      <c r="B91" s="158" t="s">
        <v>172</v>
      </c>
      <c r="C91" s="158"/>
      <c r="D91" s="177">
        <f>D65-195</f>
        <v>42419</v>
      </c>
      <c r="E91" s="170" t="s">
        <v>422</v>
      </c>
    </row>
    <row r="92" spans="1:5" s="201" customFormat="1" ht="16.2" outlineLevel="1" thickBot="1" x14ac:dyDescent="0.35">
      <c r="A92" s="204" t="s">
        <v>171</v>
      </c>
      <c r="B92" s="205" t="s">
        <v>173</v>
      </c>
      <c r="C92" s="205"/>
      <c r="D92" s="206">
        <f>D65-60</f>
        <v>42554</v>
      </c>
      <c r="E92" s="207" t="s">
        <v>422</v>
      </c>
    </row>
    <row r="93" spans="1:5" s="167" customFormat="1" ht="16.2" outlineLevel="1" thickBot="1" x14ac:dyDescent="0.35">
      <c r="A93" s="155" t="s">
        <v>171</v>
      </c>
      <c r="B93" s="158" t="s">
        <v>174</v>
      </c>
      <c r="C93" s="158"/>
      <c r="D93" s="177">
        <f>D69+10</f>
        <v>42729</v>
      </c>
      <c r="E93" s="170" t="s">
        <v>422</v>
      </c>
    </row>
    <row r="94" spans="1:5" s="167" customFormat="1" ht="18" outlineLevel="1" thickBot="1" x14ac:dyDescent="0.35">
      <c r="A94" s="248" t="s">
        <v>71</v>
      </c>
      <c r="B94" s="250"/>
      <c r="C94" s="250"/>
      <c r="D94" s="255"/>
      <c r="E94" s="255"/>
    </row>
    <row r="95" spans="1:5" s="167" customFormat="1" ht="47.4" outlineLevel="1" thickBot="1" x14ac:dyDescent="0.35">
      <c r="A95" s="161" t="s">
        <v>8</v>
      </c>
      <c r="B95" s="160" t="s">
        <v>337</v>
      </c>
      <c r="C95" s="160" t="s">
        <v>310</v>
      </c>
      <c r="D95" s="177">
        <f>D65-105</f>
        <v>42509</v>
      </c>
      <c r="E95" s="170" t="s">
        <v>422</v>
      </c>
    </row>
    <row r="96" spans="1:5" s="167" customFormat="1" ht="16.2" outlineLevel="1" thickBot="1" x14ac:dyDescent="0.35">
      <c r="A96" s="161" t="s">
        <v>8</v>
      </c>
      <c r="B96" s="158" t="s">
        <v>212</v>
      </c>
      <c r="C96" s="158"/>
      <c r="D96" s="177">
        <f>D65-60</f>
        <v>42554</v>
      </c>
      <c r="E96" s="191" t="s">
        <v>422</v>
      </c>
    </row>
    <row r="97" spans="1:5" s="167" customFormat="1" ht="16.2" outlineLevel="1" thickBot="1" x14ac:dyDescent="0.35">
      <c r="A97" s="161" t="s">
        <v>273</v>
      </c>
      <c r="B97" s="158" t="s">
        <v>169</v>
      </c>
      <c r="C97" s="158"/>
      <c r="D97" s="177">
        <f>D65-52</f>
        <v>42562</v>
      </c>
      <c r="E97" s="170" t="s">
        <v>422</v>
      </c>
    </row>
    <row r="98" spans="1:5" s="167" customFormat="1" ht="16.2" outlineLevel="1" thickBot="1" x14ac:dyDescent="0.35">
      <c r="A98" s="161" t="s">
        <v>10</v>
      </c>
      <c r="B98" s="158" t="s">
        <v>190</v>
      </c>
      <c r="C98" s="158"/>
      <c r="D98" s="177">
        <f>D65-45</f>
        <v>42569</v>
      </c>
      <c r="E98" s="191" t="s">
        <v>422</v>
      </c>
    </row>
    <row r="99" spans="1:5" ht="31.8" outlineLevel="1" thickBot="1" x14ac:dyDescent="0.35">
      <c r="A99" s="161" t="s">
        <v>10</v>
      </c>
      <c r="B99" s="158" t="s">
        <v>170</v>
      </c>
      <c r="C99" s="158"/>
      <c r="D99" s="177">
        <f>D69+5</f>
        <v>42724</v>
      </c>
      <c r="E99" s="170" t="s">
        <v>422</v>
      </c>
    </row>
    <row r="100" spans="1:5" ht="18" thickBot="1" x14ac:dyDescent="0.35">
      <c r="A100" s="175"/>
      <c r="B100" s="159" t="s">
        <v>31</v>
      </c>
      <c r="C100" s="159"/>
      <c r="D100" s="176"/>
      <c r="E100" s="176"/>
    </row>
    <row r="101" spans="1:5" ht="160.94999999999999" customHeight="1" outlineLevel="1" thickBot="1" x14ac:dyDescent="0.35">
      <c r="A101" s="178" t="s">
        <v>2</v>
      </c>
      <c r="B101" s="160" t="s">
        <v>335</v>
      </c>
      <c r="C101" s="179" t="s">
        <v>334</v>
      </c>
      <c r="D101" s="164"/>
      <c r="E101" s="169"/>
    </row>
    <row r="102" spans="1:5" s="201" customFormat="1" ht="16.2" outlineLevel="1" thickBot="1" x14ac:dyDescent="0.35">
      <c r="A102" s="197" t="s">
        <v>351</v>
      </c>
      <c r="B102" s="198" t="s">
        <v>32</v>
      </c>
      <c r="C102" s="198"/>
      <c r="D102" s="199"/>
      <c r="E102" s="200"/>
    </row>
    <row r="103" spans="1:5" ht="69" customHeight="1" outlineLevel="1" thickBot="1" x14ac:dyDescent="0.35">
      <c r="A103" s="178" t="s">
        <v>209</v>
      </c>
      <c r="B103" s="158" t="s">
        <v>342</v>
      </c>
      <c r="C103" s="179" t="s">
        <v>311</v>
      </c>
      <c r="D103" s="164"/>
      <c r="E103" s="169"/>
    </row>
    <row r="104" spans="1:5" s="201" customFormat="1" ht="16.2" outlineLevel="1" thickBot="1" x14ac:dyDescent="0.35">
      <c r="A104" s="197" t="s">
        <v>256</v>
      </c>
      <c r="B104" s="198" t="s">
        <v>33</v>
      </c>
      <c r="C104" s="198"/>
      <c r="D104" s="199"/>
      <c r="E104" s="200"/>
    </row>
    <row r="105" spans="1:5" ht="16.2" outlineLevel="1" thickBot="1" x14ac:dyDescent="0.35">
      <c r="A105" s="155" t="s">
        <v>8</v>
      </c>
      <c r="B105" s="160" t="s">
        <v>34</v>
      </c>
      <c r="C105" s="160"/>
      <c r="D105" s="164"/>
      <c r="E105" s="169"/>
    </row>
    <row r="106" spans="1:5" s="201" customFormat="1" ht="78.599999999999994" outlineLevel="1" thickBot="1" x14ac:dyDescent="0.35">
      <c r="A106" s="208" t="s">
        <v>248</v>
      </c>
      <c r="B106" s="209" t="s">
        <v>352</v>
      </c>
      <c r="C106" s="209"/>
      <c r="D106" s="210"/>
      <c r="E106" s="211"/>
    </row>
    <row r="107" spans="1:5" ht="16.2" outlineLevel="1" thickBot="1" x14ac:dyDescent="0.35">
      <c r="A107" s="155" t="s">
        <v>209</v>
      </c>
      <c r="B107" s="160" t="s">
        <v>35</v>
      </c>
      <c r="C107" s="160"/>
      <c r="D107" s="164"/>
      <c r="E107" s="169"/>
    </row>
    <row r="108" spans="1:5" ht="18" thickBot="1" x14ac:dyDescent="0.35">
      <c r="A108" s="248" t="s">
        <v>36</v>
      </c>
      <c r="B108" s="257"/>
      <c r="C108" s="257"/>
      <c r="D108" s="256"/>
      <c r="E108" s="256"/>
    </row>
    <row r="109" spans="1:5" ht="148.94999999999999" customHeight="1" outlineLevel="1" thickBot="1" x14ac:dyDescent="0.35">
      <c r="A109" s="178" t="s">
        <v>91</v>
      </c>
      <c r="B109" s="158" t="s">
        <v>312</v>
      </c>
      <c r="C109" s="179" t="s">
        <v>216</v>
      </c>
      <c r="D109" s="164">
        <f>D65-137</f>
        <v>42477</v>
      </c>
      <c r="E109" s="169"/>
    </row>
    <row r="110" spans="1:5" s="201" customFormat="1" ht="16.2" outlineLevel="1" thickBot="1" x14ac:dyDescent="0.35">
      <c r="A110" s="197" t="s">
        <v>10</v>
      </c>
      <c r="B110" s="198" t="s">
        <v>37</v>
      </c>
      <c r="C110" s="198"/>
      <c r="D110" s="199"/>
      <c r="E110" s="200"/>
    </row>
    <row r="111" spans="1:5" ht="88.2" customHeight="1" outlineLevel="1" thickBot="1" x14ac:dyDescent="0.35">
      <c r="A111" s="155" t="s">
        <v>284</v>
      </c>
      <c r="B111" s="158" t="s">
        <v>344</v>
      </c>
      <c r="C111" s="160" t="s">
        <v>249</v>
      </c>
      <c r="D111" s="164"/>
      <c r="E111" s="169"/>
    </row>
    <row r="112" spans="1:5" ht="37.5" customHeight="1" thickBot="1" x14ac:dyDescent="0.35">
      <c r="A112" s="175"/>
      <c r="B112" s="180" t="s">
        <v>306</v>
      </c>
      <c r="C112" s="180"/>
      <c r="D112" s="181">
        <f>D65-73</f>
        <v>42541</v>
      </c>
      <c r="E112" s="173"/>
    </row>
    <row r="113" spans="1:5" ht="55.2" customHeight="1" outlineLevel="1" thickBot="1" x14ac:dyDescent="0.35">
      <c r="A113" s="161"/>
      <c r="B113" s="158"/>
      <c r="C113" s="158"/>
      <c r="D113" s="177"/>
      <c r="E113" s="170"/>
    </row>
    <row r="114" spans="1:5" s="201" customFormat="1" ht="16.2" outlineLevel="1" thickBot="1" x14ac:dyDescent="0.35">
      <c r="A114" s="212" t="s">
        <v>94</v>
      </c>
      <c r="B114" s="198" t="s">
        <v>95</v>
      </c>
      <c r="C114" s="198"/>
      <c r="D114" s="213"/>
      <c r="E114" s="213"/>
    </row>
    <row r="115" spans="1:5" ht="16.2" outlineLevel="1" thickBot="1" x14ac:dyDescent="0.35">
      <c r="A115" s="155" t="s">
        <v>8</v>
      </c>
      <c r="B115" s="160" t="s">
        <v>38</v>
      </c>
      <c r="C115" s="160"/>
      <c r="D115" s="164"/>
      <c r="E115" s="169"/>
    </row>
    <row r="116" spans="1:5" s="201" customFormat="1" ht="16.2" outlineLevel="1" thickBot="1" x14ac:dyDescent="0.35">
      <c r="A116" s="197"/>
      <c r="B116" s="198" t="s">
        <v>92</v>
      </c>
      <c r="C116" s="198"/>
      <c r="D116" s="199"/>
      <c r="E116" s="200"/>
    </row>
    <row r="117" spans="1:5" ht="16.2" outlineLevel="1" thickBot="1" x14ac:dyDescent="0.35">
      <c r="A117" s="155"/>
      <c r="B117" s="160" t="s">
        <v>93</v>
      </c>
      <c r="C117" s="160"/>
      <c r="D117" s="164"/>
      <c r="E117" s="169"/>
    </row>
    <row r="118" spans="1:5" s="201" customFormat="1" ht="16.2" outlineLevel="1" thickBot="1" x14ac:dyDescent="0.35">
      <c r="A118" s="197" t="s">
        <v>8</v>
      </c>
      <c r="B118" s="198" t="s">
        <v>39</v>
      </c>
      <c r="C118" s="198"/>
      <c r="D118" s="199"/>
      <c r="E118" s="200"/>
    </row>
    <row r="119" spans="1:5" ht="18" thickBot="1" x14ac:dyDescent="0.35">
      <c r="A119" s="248" t="s">
        <v>301</v>
      </c>
      <c r="B119" s="250"/>
      <c r="C119" s="250"/>
      <c r="D119" s="258"/>
      <c r="E119" s="258"/>
    </row>
    <row r="120" spans="1:5" s="201" customFormat="1" ht="31.8" outlineLevel="1" thickBot="1" x14ac:dyDescent="0.35">
      <c r="A120" s="197" t="s">
        <v>250</v>
      </c>
      <c r="B120" s="198" t="s">
        <v>263</v>
      </c>
      <c r="C120" s="198"/>
      <c r="D120" s="213"/>
      <c r="E120" s="213"/>
    </row>
    <row r="121" spans="1:5" ht="16.2" outlineLevel="1" thickBot="1" x14ac:dyDescent="0.35">
      <c r="A121" s="155" t="s">
        <v>8</v>
      </c>
      <c r="B121" s="160" t="s">
        <v>41</v>
      </c>
      <c r="C121" s="160"/>
      <c r="D121" s="164"/>
      <c r="E121" s="169"/>
    </row>
    <row r="122" spans="1:5" s="201" customFormat="1" ht="31.8" outlineLevel="1" thickBot="1" x14ac:dyDescent="0.35">
      <c r="A122" s="197" t="s">
        <v>8</v>
      </c>
      <c r="B122" s="198" t="s">
        <v>208</v>
      </c>
      <c r="C122" s="198"/>
      <c r="D122" s="199"/>
      <c r="E122" s="200"/>
    </row>
    <row r="123" spans="1:5" ht="18" thickBot="1" x14ac:dyDescent="0.35">
      <c r="A123" s="175"/>
      <c r="B123" s="180" t="s">
        <v>130</v>
      </c>
      <c r="C123" s="180"/>
      <c r="D123" s="181">
        <f>D65-134</f>
        <v>42480</v>
      </c>
      <c r="E123" s="173"/>
    </row>
    <row r="124" spans="1:5" s="201" customFormat="1" ht="118.95" customHeight="1" outlineLevel="1" thickBot="1" x14ac:dyDescent="0.35">
      <c r="A124" s="197" t="s">
        <v>8</v>
      </c>
      <c r="B124" s="158" t="s">
        <v>314</v>
      </c>
      <c r="C124" s="198" t="s">
        <v>251</v>
      </c>
      <c r="D124" s="199"/>
      <c r="E124" s="200"/>
    </row>
    <row r="125" spans="1:5" ht="114" customHeight="1" outlineLevel="1" thickBot="1" x14ac:dyDescent="0.35">
      <c r="A125" s="155" t="s">
        <v>10</v>
      </c>
      <c r="B125" s="158" t="s">
        <v>313</v>
      </c>
      <c r="C125" s="160" t="s">
        <v>217</v>
      </c>
      <c r="D125" s="164"/>
      <c r="E125" s="169"/>
    </row>
    <row r="126" spans="1:5" s="201" customFormat="1" ht="31.8" outlineLevel="1" thickBot="1" x14ac:dyDescent="0.35">
      <c r="A126" s="197" t="s">
        <v>10</v>
      </c>
      <c r="B126" s="198" t="s">
        <v>43</v>
      </c>
      <c r="C126" s="198"/>
      <c r="D126" s="199"/>
      <c r="E126" s="200"/>
    </row>
    <row r="127" spans="1:5" ht="168.6" customHeight="1" outlineLevel="1" thickBot="1" x14ac:dyDescent="0.35">
      <c r="A127" s="155" t="s">
        <v>8</v>
      </c>
      <c r="B127" s="158" t="s">
        <v>315</v>
      </c>
      <c r="C127" s="160" t="s">
        <v>264</v>
      </c>
      <c r="D127" s="164"/>
      <c r="E127" s="169"/>
    </row>
    <row r="128" spans="1:5" ht="31.2" customHeight="1" thickBot="1" x14ac:dyDescent="0.35">
      <c r="A128" s="248" t="s">
        <v>20</v>
      </c>
      <c r="B128" s="250"/>
      <c r="C128" s="250"/>
      <c r="D128" s="256"/>
      <c r="E128" s="256"/>
    </row>
    <row r="129" spans="1:5" ht="50.4" customHeight="1" outlineLevel="1" thickBot="1" x14ac:dyDescent="0.35">
      <c r="A129" s="161"/>
      <c r="B129" s="158"/>
      <c r="C129" s="158"/>
      <c r="D129" s="177"/>
      <c r="E129" s="278" t="s">
        <v>422</v>
      </c>
    </row>
    <row r="130" spans="1:5" s="201" customFormat="1" ht="16.2" outlineLevel="1" thickBot="1" x14ac:dyDescent="0.35">
      <c r="A130" s="197" t="s">
        <v>91</v>
      </c>
      <c r="B130" s="198" t="s">
        <v>107</v>
      </c>
      <c r="C130" s="198"/>
      <c r="D130" s="199">
        <f>D65-197</f>
        <v>42417</v>
      </c>
      <c r="E130" s="200" t="s">
        <v>422</v>
      </c>
    </row>
    <row r="131" spans="1:5" ht="47.4" outlineLevel="1" thickBot="1" x14ac:dyDescent="0.35">
      <c r="A131" s="155" t="s">
        <v>10</v>
      </c>
      <c r="B131" s="160" t="s">
        <v>339</v>
      </c>
      <c r="C131" s="160" t="s">
        <v>310</v>
      </c>
      <c r="D131" s="164"/>
      <c r="E131" s="277" t="s">
        <v>422</v>
      </c>
    </row>
    <row r="132" spans="1:5" s="201" customFormat="1" ht="141.6" customHeight="1" outlineLevel="1" thickBot="1" x14ac:dyDescent="0.35">
      <c r="A132" s="197" t="s">
        <v>69</v>
      </c>
      <c r="B132" s="158" t="s">
        <v>317</v>
      </c>
      <c r="C132" s="198" t="s">
        <v>316</v>
      </c>
      <c r="D132" s="199"/>
      <c r="E132" s="200" t="s">
        <v>422</v>
      </c>
    </row>
    <row r="133" spans="1:5" ht="159.6" customHeight="1" outlineLevel="1" thickBot="1" x14ac:dyDescent="0.35">
      <c r="A133" s="155" t="s">
        <v>8</v>
      </c>
      <c r="B133" s="158" t="s">
        <v>318</v>
      </c>
      <c r="C133" s="160" t="s">
        <v>343</v>
      </c>
      <c r="D133" s="164"/>
      <c r="E133" s="169" t="s">
        <v>422</v>
      </c>
    </row>
    <row r="134" spans="1:5" s="201" customFormat="1" ht="59.4" customHeight="1" outlineLevel="1" thickBot="1" x14ac:dyDescent="0.35">
      <c r="A134" s="197" t="s">
        <v>69</v>
      </c>
      <c r="B134" s="198" t="s">
        <v>265</v>
      </c>
      <c r="C134" s="198"/>
      <c r="D134" s="199"/>
      <c r="E134" s="200" t="s">
        <v>422</v>
      </c>
    </row>
    <row r="135" spans="1:5" ht="31.8" outlineLevel="1" thickBot="1" x14ac:dyDescent="0.35">
      <c r="A135" s="155" t="s">
        <v>69</v>
      </c>
      <c r="B135" s="160" t="s">
        <v>252</v>
      </c>
      <c r="C135" s="160"/>
      <c r="D135" s="164"/>
      <c r="E135" s="169" t="s">
        <v>422</v>
      </c>
    </row>
    <row r="136" spans="1:5" s="201" customFormat="1" ht="171.6" customHeight="1" outlineLevel="1" thickBot="1" x14ac:dyDescent="0.35">
      <c r="A136" s="197" t="s">
        <v>8</v>
      </c>
      <c r="B136" s="158" t="s">
        <v>319</v>
      </c>
      <c r="C136" s="198" t="s">
        <v>266</v>
      </c>
      <c r="D136" s="199"/>
      <c r="E136" s="200" t="s">
        <v>422</v>
      </c>
    </row>
    <row r="137" spans="1:5" ht="31.8" outlineLevel="1" thickBot="1" x14ac:dyDescent="0.35">
      <c r="A137" s="155" t="s">
        <v>209</v>
      </c>
      <c r="B137" s="160" t="s">
        <v>123</v>
      </c>
      <c r="C137" s="160"/>
      <c r="D137" s="164">
        <f>D65-167</f>
        <v>42447</v>
      </c>
      <c r="E137" s="169" t="s">
        <v>422</v>
      </c>
    </row>
    <row r="138" spans="1:5" s="201" customFormat="1" ht="58.2" customHeight="1" outlineLevel="1" thickBot="1" x14ac:dyDescent="0.35">
      <c r="A138" s="197" t="s">
        <v>8</v>
      </c>
      <c r="B138" s="198" t="s">
        <v>218</v>
      </c>
      <c r="C138" s="198"/>
      <c r="D138" s="199"/>
      <c r="E138" s="200" t="s">
        <v>422</v>
      </c>
    </row>
    <row r="139" spans="1:5" ht="190.2" customHeight="1" outlineLevel="1" thickBot="1" x14ac:dyDescent="0.35">
      <c r="A139" s="155" t="s">
        <v>10</v>
      </c>
      <c r="B139" s="158" t="s">
        <v>320</v>
      </c>
      <c r="C139" s="160" t="s">
        <v>267</v>
      </c>
      <c r="D139" s="164">
        <f>D65-107</f>
        <v>42507</v>
      </c>
      <c r="E139" s="277" t="s">
        <v>423</v>
      </c>
    </row>
    <row r="140" spans="1:5" s="201" customFormat="1" ht="135" customHeight="1" outlineLevel="1" thickBot="1" x14ac:dyDescent="0.35">
      <c r="A140" s="197" t="s">
        <v>8</v>
      </c>
      <c r="B140" s="198"/>
      <c r="C140" s="198" t="s">
        <v>268</v>
      </c>
      <c r="D140" s="199"/>
      <c r="E140" s="200" t="s">
        <v>422</v>
      </c>
    </row>
    <row r="141" spans="1:5" ht="47.4" outlineLevel="1" thickBot="1" x14ac:dyDescent="0.35">
      <c r="A141" s="155" t="s">
        <v>10</v>
      </c>
      <c r="B141" s="160" t="s">
        <v>269</v>
      </c>
      <c r="C141" s="160"/>
      <c r="D141" s="164"/>
      <c r="E141" s="169" t="s">
        <v>422</v>
      </c>
    </row>
    <row r="142" spans="1:5" s="201" customFormat="1" ht="16.2" outlineLevel="1" thickBot="1" x14ac:dyDescent="0.35">
      <c r="A142" s="197" t="s">
        <v>8</v>
      </c>
      <c r="B142" s="198" t="s">
        <v>44</v>
      </c>
      <c r="C142" s="198"/>
      <c r="D142" s="199"/>
      <c r="E142" s="200" t="s">
        <v>422</v>
      </c>
    </row>
    <row r="143" spans="1:5" ht="31.8" outlineLevel="1" thickBot="1" x14ac:dyDescent="0.35">
      <c r="A143" s="155" t="s">
        <v>8</v>
      </c>
      <c r="B143" s="160" t="s">
        <v>253</v>
      </c>
      <c r="C143" s="160"/>
      <c r="D143" s="164">
        <f>D65-137</f>
        <v>42477</v>
      </c>
      <c r="E143" s="169" t="s">
        <v>422</v>
      </c>
    </row>
    <row r="144" spans="1:5" s="201" customFormat="1" ht="110.4" customHeight="1" outlineLevel="1" thickBot="1" x14ac:dyDescent="0.35">
      <c r="A144" s="197" t="s">
        <v>10</v>
      </c>
      <c r="B144" s="158" t="s">
        <v>321</v>
      </c>
      <c r="C144" s="198" t="s">
        <v>295</v>
      </c>
      <c r="D144" s="199">
        <f>D65-91</f>
        <v>42523</v>
      </c>
      <c r="E144" s="200" t="s">
        <v>422</v>
      </c>
    </row>
    <row r="145" spans="1:5" ht="31.8" outlineLevel="1" thickBot="1" x14ac:dyDescent="0.35">
      <c r="A145" s="155" t="s">
        <v>8</v>
      </c>
      <c r="B145" s="160" t="s">
        <v>270</v>
      </c>
      <c r="C145" s="160"/>
      <c r="D145" s="164"/>
      <c r="E145" s="169" t="s">
        <v>422</v>
      </c>
    </row>
    <row r="146" spans="1:5" s="201" customFormat="1" ht="47.4" outlineLevel="1" thickBot="1" x14ac:dyDescent="0.35">
      <c r="A146" s="204" t="s">
        <v>8</v>
      </c>
      <c r="B146" s="214" t="s">
        <v>271</v>
      </c>
      <c r="C146" s="214"/>
      <c r="D146" s="215">
        <f>D65-98</f>
        <v>42516</v>
      </c>
      <c r="E146" s="200" t="s">
        <v>422</v>
      </c>
    </row>
    <row r="147" spans="1:5" ht="16.2" outlineLevel="1" thickBot="1" x14ac:dyDescent="0.35">
      <c r="A147" s="155" t="s">
        <v>10</v>
      </c>
      <c r="B147" s="160" t="s">
        <v>45</v>
      </c>
      <c r="C147" s="160"/>
      <c r="D147" s="164"/>
      <c r="E147" s="169" t="s">
        <v>422</v>
      </c>
    </row>
    <row r="148" spans="1:5" s="201" customFormat="1" ht="47.4" outlineLevel="1" thickBot="1" x14ac:dyDescent="0.35">
      <c r="A148" s="197" t="s">
        <v>8</v>
      </c>
      <c r="B148" s="198" t="s">
        <v>346</v>
      </c>
      <c r="C148" s="198"/>
      <c r="D148" s="199">
        <f>D65-77</f>
        <v>42537</v>
      </c>
      <c r="E148" s="200" t="s">
        <v>422</v>
      </c>
    </row>
    <row r="149" spans="1:5" s="201" customFormat="1" ht="16.2" outlineLevel="1" thickBot="1" x14ac:dyDescent="0.35">
      <c r="A149" s="270" t="s">
        <v>10</v>
      </c>
      <c r="B149" s="158" t="s">
        <v>347</v>
      </c>
      <c r="C149" s="158"/>
      <c r="D149" s="177"/>
      <c r="E149" s="271" t="s">
        <v>422</v>
      </c>
    </row>
    <row r="150" spans="1:5" ht="36.6" customHeight="1" thickBot="1" x14ac:dyDescent="0.35">
      <c r="A150" s="259" t="s">
        <v>302</v>
      </c>
      <c r="B150" s="250"/>
      <c r="C150" s="250"/>
      <c r="D150" s="254"/>
      <c r="E150" s="254"/>
    </row>
    <row r="151" spans="1:5" s="201" customFormat="1" ht="16.2" outlineLevel="1" thickBot="1" x14ac:dyDescent="0.35">
      <c r="A151" s="216"/>
      <c r="B151" s="217" t="s">
        <v>113</v>
      </c>
      <c r="C151" s="217"/>
      <c r="D151" s="199">
        <f>D65-107</f>
        <v>42507</v>
      </c>
      <c r="E151" s="213"/>
    </row>
    <row r="152" spans="1:5" ht="280.2" customHeight="1" outlineLevel="1" thickBot="1" x14ac:dyDescent="0.35">
      <c r="A152" s="155" t="s">
        <v>8</v>
      </c>
      <c r="B152" s="158" t="s">
        <v>322</v>
      </c>
      <c r="C152" s="160" t="s">
        <v>353</v>
      </c>
      <c r="D152" s="164"/>
      <c r="E152" s="169"/>
    </row>
    <row r="153" spans="1:5" ht="18" thickBot="1" x14ac:dyDescent="0.35">
      <c r="A153" s="248" t="s">
        <v>356</v>
      </c>
      <c r="B153" s="250"/>
      <c r="C153" s="250"/>
      <c r="D153" s="256"/>
      <c r="E153" s="256"/>
    </row>
    <row r="154" spans="1:5" ht="157.94999999999999" customHeight="1" outlineLevel="1" thickBot="1" x14ac:dyDescent="0.35">
      <c r="A154" s="155" t="s">
        <v>8</v>
      </c>
      <c r="B154" s="158" t="s">
        <v>354</v>
      </c>
      <c r="C154" s="160" t="s">
        <v>355</v>
      </c>
      <c r="D154" s="164">
        <f>D65-66</f>
        <v>42548</v>
      </c>
      <c r="E154" s="169"/>
    </row>
    <row r="155" spans="1:5" s="201" customFormat="1" ht="16.2" outlineLevel="1" thickBot="1" x14ac:dyDescent="0.35">
      <c r="A155" s="197" t="s">
        <v>209</v>
      </c>
      <c r="B155" s="198" t="s">
        <v>49</v>
      </c>
      <c r="C155" s="198"/>
      <c r="D155" s="199"/>
      <c r="E155" s="200"/>
    </row>
    <row r="156" spans="1:5" ht="18" thickBot="1" x14ac:dyDescent="0.35">
      <c r="A156" s="248" t="s">
        <v>272</v>
      </c>
      <c r="B156" s="250"/>
      <c r="C156" s="250"/>
      <c r="D156" s="256"/>
      <c r="E156" s="256"/>
    </row>
    <row r="157" spans="1:5" ht="111" customHeight="1" thickBot="1" x14ac:dyDescent="0.35">
      <c r="A157" s="274" t="s">
        <v>10</v>
      </c>
      <c r="B157" s="158" t="s">
        <v>412</v>
      </c>
      <c r="C157" s="158" t="s">
        <v>413</v>
      </c>
      <c r="D157" s="177">
        <f>D65-60</f>
        <v>42554</v>
      </c>
      <c r="E157" s="271"/>
    </row>
    <row r="158" spans="1:5" s="201" customFormat="1" ht="109.8" outlineLevel="1" thickBot="1" x14ac:dyDescent="0.35">
      <c r="A158" s="197" t="s">
        <v>8</v>
      </c>
      <c r="B158" s="158" t="s">
        <v>324</v>
      </c>
      <c r="C158" s="198" t="s">
        <v>411</v>
      </c>
      <c r="D158" s="199"/>
      <c r="E158" s="200"/>
    </row>
    <row r="159" spans="1:5" ht="144" customHeight="1" outlineLevel="1" thickBot="1" x14ac:dyDescent="0.35">
      <c r="A159" s="155" t="s">
        <v>10</v>
      </c>
      <c r="B159" s="158" t="s">
        <v>323</v>
      </c>
      <c r="C159" s="160" t="s">
        <v>357</v>
      </c>
      <c r="D159" s="164"/>
      <c r="E159" s="169"/>
    </row>
    <row r="160" spans="1:5" ht="71.400000000000006" customHeight="1" outlineLevel="1" thickBot="1" x14ac:dyDescent="0.35">
      <c r="A160" s="270" t="s">
        <v>8</v>
      </c>
      <c r="B160" s="158" t="s">
        <v>360</v>
      </c>
      <c r="C160" s="158"/>
      <c r="D160" s="177">
        <f>D65-50</f>
        <v>42564</v>
      </c>
      <c r="E160" s="271"/>
    </row>
    <row r="161" spans="1:5" ht="79.95" customHeight="1" outlineLevel="1" thickBot="1" x14ac:dyDescent="0.35">
      <c r="A161" s="270" t="s">
        <v>209</v>
      </c>
      <c r="B161" s="158" t="s">
        <v>358</v>
      </c>
      <c r="C161" s="158"/>
      <c r="D161" s="177"/>
      <c r="E161" s="271"/>
    </row>
    <row r="162" spans="1:5" s="201" customFormat="1" ht="94.2" outlineLevel="1" thickBot="1" x14ac:dyDescent="0.35">
      <c r="A162" s="197" t="s">
        <v>220</v>
      </c>
      <c r="B162" s="198" t="s">
        <v>361</v>
      </c>
      <c r="C162" s="160" t="s">
        <v>219</v>
      </c>
      <c r="D162" s="199"/>
      <c r="E162" s="200"/>
    </row>
    <row r="163" spans="1:5" s="201" customFormat="1" ht="313.2" customHeight="1" outlineLevel="1" thickBot="1" x14ac:dyDescent="0.35">
      <c r="A163" s="204" t="s">
        <v>8</v>
      </c>
      <c r="B163" s="204" t="s">
        <v>325</v>
      </c>
      <c r="C163" s="205" t="s">
        <v>274</v>
      </c>
      <c r="D163" s="206"/>
      <c r="E163" s="207"/>
    </row>
    <row r="164" spans="1:5" ht="31.8" outlineLevel="1" thickBot="1" x14ac:dyDescent="0.35">
      <c r="A164" s="155" t="s">
        <v>8</v>
      </c>
      <c r="B164" s="160" t="s">
        <v>362</v>
      </c>
      <c r="C164" s="160"/>
      <c r="D164" s="164">
        <f>D65-43</f>
        <v>42571</v>
      </c>
      <c r="E164" s="169"/>
    </row>
    <row r="165" spans="1:5" s="201" customFormat="1" ht="16.2" outlineLevel="1" thickBot="1" x14ac:dyDescent="0.35">
      <c r="A165" s="204" t="s">
        <v>4</v>
      </c>
      <c r="B165" s="205" t="s">
        <v>214</v>
      </c>
      <c r="C165" s="205"/>
      <c r="D165" s="206"/>
      <c r="E165" s="207"/>
    </row>
    <row r="166" spans="1:5" ht="31.8" outlineLevel="1" thickBot="1" x14ac:dyDescent="0.35">
      <c r="A166" s="155" t="s">
        <v>8</v>
      </c>
      <c r="B166" s="160" t="s">
        <v>363</v>
      </c>
      <c r="C166" s="160"/>
      <c r="D166" s="164">
        <f>D65-38</f>
        <v>42576</v>
      </c>
      <c r="E166" s="169"/>
    </row>
    <row r="167" spans="1:5" s="201" customFormat="1" ht="31.8" outlineLevel="1" thickBot="1" x14ac:dyDescent="0.35">
      <c r="A167" s="204" t="s">
        <v>223</v>
      </c>
      <c r="B167" s="205" t="s">
        <v>275</v>
      </c>
      <c r="C167" s="205"/>
      <c r="D167" s="206"/>
      <c r="E167" s="207"/>
    </row>
    <row r="168" spans="1:5" ht="140.4" customHeight="1" outlineLevel="1" thickBot="1" x14ac:dyDescent="0.35">
      <c r="A168" s="161" t="s">
        <v>284</v>
      </c>
      <c r="B168" s="158" t="s">
        <v>364</v>
      </c>
      <c r="C168" s="158" t="s">
        <v>285</v>
      </c>
      <c r="D168" s="177"/>
      <c r="E168" s="170"/>
    </row>
    <row r="169" spans="1:5" ht="49.2" thickBot="1" x14ac:dyDescent="0.35">
      <c r="A169" s="259" t="s">
        <v>365</v>
      </c>
      <c r="B169" s="250"/>
      <c r="C169" s="250"/>
      <c r="D169" s="254"/>
      <c r="E169" s="254"/>
    </row>
    <row r="170" spans="1:5" ht="242.25" customHeight="1" outlineLevel="1" thickBot="1" x14ac:dyDescent="0.35">
      <c r="A170" s="161" t="s">
        <v>10</v>
      </c>
      <c r="B170" s="158" t="s">
        <v>326</v>
      </c>
      <c r="C170" s="158" t="s">
        <v>367</v>
      </c>
      <c r="D170" s="177"/>
      <c r="E170" s="170"/>
    </row>
    <row r="171" spans="1:5" s="201" customFormat="1" ht="54.6" customHeight="1" outlineLevel="1" thickBot="1" x14ac:dyDescent="0.35">
      <c r="A171" s="197" t="s">
        <v>10</v>
      </c>
      <c r="B171" s="197" t="s">
        <v>366</v>
      </c>
      <c r="C171" s="218" t="s">
        <v>254</v>
      </c>
      <c r="D171" s="199">
        <f>D65-31</f>
        <v>42583</v>
      </c>
      <c r="E171" s="200"/>
    </row>
    <row r="172" spans="1:5" ht="31.8" outlineLevel="1" thickBot="1" x14ac:dyDescent="0.35">
      <c r="A172" s="155" t="s">
        <v>221</v>
      </c>
      <c r="B172" s="160" t="s">
        <v>255</v>
      </c>
      <c r="C172" s="160"/>
      <c r="D172" s="164"/>
      <c r="E172" s="169"/>
    </row>
    <row r="173" spans="1:5" s="201" customFormat="1" ht="16.2" outlineLevel="1" thickBot="1" x14ac:dyDescent="0.35">
      <c r="A173" s="197" t="s">
        <v>10</v>
      </c>
      <c r="B173" s="198" t="s">
        <v>51</v>
      </c>
      <c r="C173" s="198"/>
      <c r="D173" s="199"/>
      <c r="E173" s="200"/>
    </row>
    <row r="174" spans="1:5" ht="16.2" outlineLevel="1" thickBot="1" x14ac:dyDescent="0.35">
      <c r="A174" s="155" t="s">
        <v>8</v>
      </c>
      <c r="B174" s="160" t="s">
        <v>215</v>
      </c>
      <c r="C174" s="160"/>
      <c r="D174" s="164"/>
      <c r="E174" s="169"/>
    </row>
    <row r="175" spans="1:5" s="201" customFormat="1" ht="31.8" outlineLevel="1" thickBot="1" x14ac:dyDescent="0.35">
      <c r="A175" s="197" t="s">
        <v>209</v>
      </c>
      <c r="B175" s="198" t="s">
        <v>52</v>
      </c>
      <c r="C175" s="198"/>
      <c r="D175" s="199"/>
      <c r="E175" s="200"/>
    </row>
    <row r="176" spans="1:5" ht="31.8" outlineLevel="1" thickBot="1" x14ac:dyDescent="0.35">
      <c r="A176" s="155" t="s">
        <v>10</v>
      </c>
      <c r="B176" s="160" t="s">
        <v>53</v>
      </c>
      <c r="C176" s="160"/>
      <c r="D176" s="164"/>
      <c r="E176" s="169"/>
    </row>
    <row r="177" spans="1:5" ht="142.19999999999999" customHeight="1" outlineLevel="1" thickBot="1" x14ac:dyDescent="0.35">
      <c r="A177" s="184" t="s">
        <v>10</v>
      </c>
      <c r="B177" s="184" t="s">
        <v>327</v>
      </c>
      <c r="C177" s="185" t="s">
        <v>368</v>
      </c>
      <c r="D177" s="186"/>
      <c r="E177" s="187"/>
    </row>
    <row r="178" spans="1:5" ht="30.6" customHeight="1" thickBot="1" x14ac:dyDescent="0.35">
      <c r="A178" s="248" t="s">
        <v>298</v>
      </c>
      <c r="B178" s="250"/>
      <c r="C178" s="250"/>
      <c r="D178" s="256"/>
      <c r="E178" s="256"/>
    </row>
    <row r="179" spans="1:5" ht="49.95" customHeight="1" outlineLevel="1" thickBot="1" x14ac:dyDescent="0.35">
      <c r="A179" s="188"/>
      <c r="B179" s="189"/>
      <c r="C179" s="189"/>
      <c r="D179" s="190"/>
      <c r="E179" s="191"/>
    </row>
    <row r="180" spans="1:5" ht="116.25" customHeight="1" outlineLevel="1" thickBot="1" x14ac:dyDescent="0.35">
      <c r="A180" s="165" t="s">
        <v>290</v>
      </c>
      <c r="B180" s="158" t="s">
        <v>369</v>
      </c>
      <c r="C180" s="166" t="s">
        <v>145</v>
      </c>
      <c r="D180" s="164">
        <f>D65-43</f>
        <v>42571</v>
      </c>
      <c r="E180" s="192"/>
    </row>
    <row r="181" spans="1:5" ht="31.8" outlineLevel="1" thickBot="1" x14ac:dyDescent="0.35">
      <c r="A181" s="155" t="s">
        <v>8</v>
      </c>
      <c r="B181" s="182" t="s">
        <v>276</v>
      </c>
      <c r="C181" s="182"/>
      <c r="D181" s="183">
        <f>D65-24</f>
        <v>42590</v>
      </c>
      <c r="E181" s="169"/>
    </row>
    <row r="182" spans="1:5" ht="271.2" customHeight="1" outlineLevel="1" thickBot="1" x14ac:dyDescent="0.35">
      <c r="A182" s="165" t="s">
        <v>10</v>
      </c>
      <c r="B182" s="158" t="s">
        <v>328</v>
      </c>
      <c r="C182" s="166" t="s">
        <v>407</v>
      </c>
      <c r="D182" s="164">
        <f>D65-28</f>
        <v>42586</v>
      </c>
      <c r="E182" s="192"/>
    </row>
    <row r="183" spans="1:5" ht="255" customHeight="1" outlineLevel="1" thickBot="1" x14ac:dyDescent="0.35">
      <c r="A183" s="184" t="s">
        <v>10</v>
      </c>
      <c r="B183" s="184" t="s">
        <v>329</v>
      </c>
      <c r="C183" s="185" t="s">
        <v>277</v>
      </c>
      <c r="D183" s="186">
        <f>D65-17</f>
        <v>42597</v>
      </c>
      <c r="E183" s="187"/>
    </row>
    <row r="184" spans="1:5" ht="18" thickBot="1" x14ac:dyDescent="0.35">
      <c r="A184" s="248" t="s">
        <v>56</v>
      </c>
      <c r="B184" s="250"/>
      <c r="C184" s="250"/>
      <c r="D184" s="256"/>
      <c r="E184" s="256"/>
    </row>
    <row r="185" spans="1:5" ht="103.95" customHeight="1" outlineLevel="1" thickBot="1" x14ac:dyDescent="0.35">
      <c r="A185" s="184" t="s">
        <v>279</v>
      </c>
      <c r="B185" s="185" t="s">
        <v>330</v>
      </c>
      <c r="C185" s="185" t="s">
        <v>278</v>
      </c>
      <c r="D185" s="186">
        <f>D65</f>
        <v>42614</v>
      </c>
      <c r="E185" s="187"/>
    </row>
    <row r="186" spans="1:5" ht="161.4" customHeight="1" thickBot="1" x14ac:dyDescent="0.35">
      <c r="A186" s="275" t="s">
        <v>10</v>
      </c>
      <c r="B186" s="160" t="s">
        <v>414</v>
      </c>
      <c r="C186" s="160" t="s">
        <v>415</v>
      </c>
      <c r="D186" s="164">
        <f>D65</f>
        <v>42614</v>
      </c>
      <c r="E186" s="276"/>
    </row>
    <row r="187" spans="1:5" ht="63" outlineLevel="1" thickBot="1" x14ac:dyDescent="0.35">
      <c r="A187" s="155" t="s">
        <v>8</v>
      </c>
      <c r="B187" s="158" t="s">
        <v>330</v>
      </c>
      <c r="C187" s="160" t="s">
        <v>280</v>
      </c>
      <c r="D187" s="164"/>
      <c r="E187" s="169"/>
    </row>
    <row r="188" spans="1:5" ht="16.2" outlineLevel="1" thickBot="1" x14ac:dyDescent="0.35">
      <c r="A188" s="184" t="s">
        <v>209</v>
      </c>
      <c r="B188" s="185" t="s">
        <v>57</v>
      </c>
      <c r="C188" s="185"/>
      <c r="D188" s="186"/>
      <c r="E188" s="187"/>
    </row>
    <row r="189" spans="1:5" ht="79.2" customHeight="1" outlineLevel="1" thickBot="1" x14ac:dyDescent="0.35">
      <c r="A189" s="155" t="s">
        <v>58</v>
      </c>
      <c r="B189" s="158" t="s">
        <v>330</v>
      </c>
      <c r="C189" s="160" t="s">
        <v>281</v>
      </c>
      <c r="D189" s="164"/>
      <c r="E189" s="169"/>
    </row>
    <row r="190" spans="1:5" s="201" customFormat="1" ht="16.2" outlineLevel="1" thickBot="1" x14ac:dyDescent="0.35">
      <c r="A190" s="197" t="s">
        <v>8</v>
      </c>
      <c r="B190" s="198" t="s">
        <v>226</v>
      </c>
      <c r="C190" s="198"/>
      <c r="D190" s="199">
        <f>D65+17</f>
        <v>42631</v>
      </c>
      <c r="E190" s="200"/>
    </row>
    <row r="191" spans="1:5" ht="16.2" outlineLevel="1" thickBot="1" x14ac:dyDescent="0.35">
      <c r="A191" s="161" t="s">
        <v>8</v>
      </c>
      <c r="B191" s="158" t="s">
        <v>282</v>
      </c>
      <c r="C191" s="158"/>
      <c r="D191" s="177"/>
      <c r="E191" s="170"/>
    </row>
    <row r="192" spans="1:5" s="201" customFormat="1" ht="109.8" outlineLevel="1" thickBot="1" x14ac:dyDescent="0.35">
      <c r="A192" s="197" t="s">
        <v>8</v>
      </c>
      <c r="B192" s="197" t="s">
        <v>370</v>
      </c>
      <c r="C192" s="198" t="s">
        <v>283</v>
      </c>
      <c r="D192" s="199"/>
      <c r="E192" s="200"/>
    </row>
    <row r="193" spans="1:5" ht="18" thickBot="1" x14ac:dyDescent="0.35">
      <c r="A193" s="260" t="s">
        <v>121</v>
      </c>
      <c r="B193" s="248"/>
      <c r="C193" s="248"/>
      <c r="D193" s="181">
        <f>D65+20</f>
        <v>42634</v>
      </c>
      <c r="E193" s="193"/>
    </row>
    <row r="194" spans="1:5" s="201" customFormat="1" ht="159" customHeight="1" outlineLevel="1" thickBot="1" x14ac:dyDescent="0.35">
      <c r="A194" s="197" t="s">
        <v>10</v>
      </c>
      <c r="B194" s="197" t="s">
        <v>331</v>
      </c>
      <c r="C194" s="198" t="s">
        <v>406</v>
      </c>
      <c r="D194" s="199"/>
      <c r="E194" s="200"/>
    </row>
    <row r="195" spans="1:5" ht="18" thickBot="1" x14ac:dyDescent="0.35">
      <c r="A195" s="248" t="s">
        <v>59</v>
      </c>
      <c r="B195" s="250"/>
      <c r="C195" s="250"/>
      <c r="D195" s="254"/>
      <c r="E195" s="254"/>
    </row>
    <row r="196" spans="1:5" ht="253.5" customHeight="1" outlineLevel="1" thickBot="1" x14ac:dyDescent="0.35">
      <c r="A196" s="155" t="s">
        <v>8</v>
      </c>
      <c r="B196" s="160" t="s">
        <v>371</v>
      </c>
      <c r="C196" s="160" t="s">
        <v>408</v>
      </c>
      <c r="D196" s="164"/>
      <c r="E196" s="169"/>
    </row>
    <row r="197" spans="1:5" s="201" customFormat="1" ht="93" customHeight="1" outlineLevel="1" thickBot="1" x14ac:dyDescent="0.35">
      <c r="A197" s="197" t="s">
        <v>8</v>
      </c>
      <c r="B197" s="158" t="s">
        <v>373</v>
      </c>
      <c r="C197" s="198" t="s">
        <v>390</v>
      </c>
      <c r="D197" s="199"/>
      <c r="E197" s="200"/>
    </row>
    <row r="198" spans="1:5" s="201" customFormat="1" ht="106.5" customHeight="1" outlineLevel="1" thickBot="1" x14ac:dyDescent="0.35">
      <c r="A198" s="197" t="s">
        <v>10</v>
      </c>
      <c r="B198" s="158" t="s">
        <v>372</v>
      </c>
      <c r="C198" s="198" t="s">
        <v>409</v>
      </c>
      <c r="D198" s="199"/>
      <c r="E198" s="200"/>
    </row>
    <row r="199" spans="1:5" ht="47.4" outlineLevel="1" thickBot="1" x14ac:dyDescent="0.35">
      <c r="A199" s="155" t="s">
        <v>8</v>
      </c>
      <c r="B199" s="160" t="s">
        <v>374</v>
      </c>
      <c r="C199" s="160"/>
      <c r="D199" s="164">
        <f>D69-63</f>
        <v>42656</v>
      </c>
      <c r="E199" s="169"/>
    </row>
    <row r="200" spans="1:5" s="201" customFormat="1" ht="16.2" outlineLevel="1" thickBot="1" x14ac:dyDescent="0.35">
      <c r="A200" s="197" t="s">
        <v>222</v>
      </c>
      <c r="B200" s="198" t="s">
        <v>286</v>
      </c>
      <c r="C200" s="198"/>
      <c r="D200" s="199">
        <f>D69-56</f>
        <v>42663</v>
      </c>
      <c r="E200" s="200"/>
    </row>
    <row r="201" spans="1:5" ht="16.2" outlineLevel="1" thickBot="1" x14ac:dyDescent="0.35">
      <c r="A201" s="161" t="s">
        <v>8</v>
      </c>
      <c r="B201" s="158" t="s">
        <v>375</v>
      </c>
      <c r="C201" s="158"/>
      <c r="D201" s="177"/>
      <c r="E201" s="170"/>
    </row>
    <row r="202" spans="1:5" s="201" customFormat="1" ht="31.8" outlineLevel="1" thickBot="1" x14ac:dyDescent="0.35">
      <c r="A202" s="197" t="s">
        <v>4</v>
      </c>
      <c r="B202" s="198" t="s">
        <v>287</v>
      </c>
      <c r="C202" s="198"/>
      <c r="D202" s="199">
        <f>D69-49</f>
        <v>42670</v>
      </c>
      <c r="E202" s="200"/>
    </row>
    <row r="203" spans="1:5" s="201" customFormat="1" ht="31.8" outlineLevel="1" thickBot="1" x14ac:dyDescent="0.35">
      <c r="A203" s="270" t="s">
        <v>8</v>
      </c>
      <c r="B203" s="158" t="s">
        <v>376</v>
      </c>
      <c r="C203" s="158"/>
      <c r="D203" s="177"/>
      <c r="E203" s="271"/>
    </row>
    <row r="204" spans="1:5" ht="31.8" outlineLevel="1" thickBot="1" x14ac:dyDescent="0.35">
      <c r="A204" s="155" t="s">
        <v>223</v>
      </c>
      <c r="B204" s="160" t="s">
        <v>288</v>
      </c>
      <c r="C204" s="160"/>
      <c r="D204" s="164">
        <f>D69-42</f>
        <v>42677</v>
      </c>
      <c r="E204" s="169"/>
    </row>
    <row r="205" spans="1:5" s="201" customFormat="1" ht="16.2" outlineLevel="1" thickBot="1" x14ac:dyDescent="0.35">
      <c r="A205" s="197" t="s">
        <v>224</v>
      </c>
      <c r="B205" s="198" t="s">
        <v>391</v>
      </c>
      <c r="C205" s="198"/>
      <c r="D205" s="199"/>
      <c r="E205" s="200"/>
    </row>
    <row r="206" spans="1:5" ht="31.8" outlineLevel="1" thickBot="1" x14ac:dyDescent="0.35">
      <c r="A206" s="161" t="s">
        <v>8</v>
      </c>
      <c r="B206" s="182" t="s">
        <v>289</v>
      </c>
      <c r="C206" s="182"/>
      <c r="D206" s="183">
        <f>D69-42</f>
        <v>42677</v>
      </c>
      <c r="E206" s="170"/>
    </row>
    <row r="207" spans="1:5" s="201" customFormat="1" ht="313.5" customHeight="1" outlineLevel="1" thickBot="1" x14ac:dyDescent="0.35">
      <c r="A207" s="197" t="s">
        <v>55</v>
      </c>
      <c r="B207" s="197" t="s">
        <v>332</v>
      </c>
      <c r="C207" s="198" t="s">
        <v>410</v>
      </c>
      <c r="D207" s="199">
        <f>D69-35</f>
        <v>42684</v>
      </c>
      <c r="E207" s="200"/>
    </row>
    <row r="208" spans="1:5" ht="117.6" customHeight="1" outlineLevel="1" thickBot="1" x14ac:dyDescent="0.35">
      <c r="A208" s="155" t="s">
        <v>8</v>
      </c>
      <c r="B208" s="160" t="s">
        <v>377</v>
      </c>
      <c r="C208" s="160" t="s">
        <v>393</v>
      </c>
      <c r="D208" s="164"/>
      <c r="E208" s="169"/>
    </row>
    <row r="209" spans="1:5" ht="117.6" customHeight="1" outlineLevel="1" thickBot="1" x14ac:dyDescent="0.35">
      <c r="A209" s="270" t="s">
        <v>8</v>
      </c>
      <c r="B209" s="158" t="s">
        <v>59</v>
      </c>
      <c r="C209" s="158" t="s">
        <v>394</v>
      </c>
      <c r="D209" s="177"/>
      <c r="E209" s="271"/>
    </row>
    <row r="210" spans="1:5" s="201" customFormat="1" ht="16.2" outlineLevel="1" thickBot="1" x14ac:dyDescent="0.35">
      <c r="A210" s="197" t="s">
        <v>8</v>
      </c>
      <c r="B210" s="198" t="s">
        <v>392</v>
      </c>
      <c r="C210" s="198"/>
      <c r="D210" s="199">
        <f>D69</f>
        <v>42719</v>
      </c>
      <c r="E210" s="200"/>
    </row>
    <row r="211" spans="1:5" ht="18" thickBot="1" x14ac:dyDescent="0.35">
      <c r="A211" s="248" t="s">
        <v>60</v>
      </c>
      <c r="B211" s="250"/>
      <c r="C211" s="250"/>
      <c r="D211" s="254"/>
      <c r="E211" s="254"/>
    </row>
    <row r="212" spans="1:5" ht="18" thickBot="1" x14ac:dyDescent="0.35">
      <c r="A212" s="248" t="s">
        <v>61</v>
      </c>
      <c r="B212" s="250"/>
      <c r="C212" s="250"/>
      <c r="D212" s="254"/>
      <c r="E212" s="254"/>
    </row>
    <row r="213" spans="1:5" s="201" customFormat="1" ht="31.8" outlineLevel="1" thickBot="1" x14ac:dyDescent="0.35">
      <c r="A213" s="197" t="s">
        <v>55</v>
      </c>
      <c r="B213" s="198" t="s">
        <v>395</v>
      </c>
      <c r="C213" s="198"/>
      <c r="D213" s="199"/>
      <c r="E213" s="200"/>
    </row>
    <row r="214" spans="1:5" ht="18" thickBot="1" x14ac:dyDescent="0.35">
      <c r="A214" s="248" t="s">
        <v>307</v>
      </c>
      <c r="B214" s="250"/>
      <c r="C214" s="250"/>
      <c r="D214" s="255"/>
      <c r="E214" s="255"/>
    </row>
    <row r="215" spans="1:5" s="201" customFormat="1" ht="31.8" outlineLevel="1" thickBot="1" x14ac:dyDescent="0.35">
      <c r="A215" s="197" t="s">
        <v>0</v>
      </c>
      <c r="B215" s="198" t="s">
        <v>63</v>
      </c>
      <c r="C215" s="198"/>
      <c r="D215" s="199"/>
      <c r="E215" s="200"/>
    </row>
    <row r="216" spans="1:5" ht="217.5" customHeight="1" outlineLevel="1" thickBot="1" x14ac:dyDescent="0.35">
      <c r="A216" s="161" t="s">
        <v>10</v>
      </c>
      <c r="B216" s="158" t="s">
        <v>340</v>
      </c>
      <c r="C216" s="158" t="s">
        <v>398</v>
      </c>
      <c r="D216" s="177"/>
      <c r="E216" s="170"/>
    </row>
    <row r="217" spans="1:5" ht="16.2" outlineLevel="1" thickBot="1" x14ac:dyDescent="0.35">
      <c r="A217" s="155"/>
      <c r="B217" s="160" t="s">
        <v>396</v>
      </c>
      <c r="C217" s="160"/>
      <c r="D217" s="164"/>
      <c r="E217" s="169"/>
    </row>
    <row r="218" spans="1:5" s="201" customFormat="1" ht="16.2" outlineLevel="1" thickBot="1" x14ac:dyDescent="0.35">
      <c r="A218" s="197"/>
      <c r="B218" s="198" t="s">
        <v>397</v>
      </c>
      <c r="C218" s="198"/>
      <c r="D218" s="199"/>
      <c r="E218" s="200"/>
    </row>
    <row r="219" spans="1:5" ht="18" thickBot="1" x14ac:dyDescent="0.35">
      <c r="A219" s="248" t="s">
        <v>64</v>
      </c>
      <c r="B219" s="250"/>
      <c r="C219" s="250"/>
      <c r="D219" s="253"/>
      <c r="E219" s="253"/>
    </row>
    <row r="220" spans="1:5" s="201" customFormat="1" ht="111.6" customHeight="1" outlineLevel="1" thickBot="1" x14ac:dyDescent="0.35">
      <c r="A220" s="197" t="s">
        <v>401</v>
      </c>
      <c r="B220" s="198" t="s">
        <v>399</v>
      </c>
      <c r="C220" s="198"/>
      <c r="D220" s="202"/>
      <c r="E220" s="203"/>
    </row>
    <row r="221" spans="1:5" ht="33.6" customHeight="1" outlineLevel="1" thickBot="1" x14ac:dyDescent="0.35">
      <c r="A221" s="155" t="s">
        <v>401</v>
      </c>
      <c r="B221" s="160" t="s">
        <v>400</v>
      </c>
      <c r="C221" s="160"/>
      <c r="D221" s="156"/>
      <c r="E221" s="157"/>
    </row>
    <row r="222" spans="1:5" s="201" customFormat="1" ht="275.39999999999998" customHeight="1" outlineLevel="1" thickBot="1" x14ac:dyDescent="0.35">
      <c r="A222" s="197" t="s">
        <v>402</v>
      </c>
      <c r="B222" s="198" t="s">
        <v>378</v>
      </c>
      <c r="C222" s="198" t="s">
        <v>308</v>
      </c>
      <c r="D222" s="202"/>
      <c r="E222" s="203"/>
    </row>
    <row r="223" spans="1:5" ht="18" thickBot="1" x14ac:dyDescent="0.35">
      <c r="A223" s="248" t="s">
        <v>231</v>
      </c>
      <c r="B223" s="250"/>
      <c r="C223" s="250"/>
      <c r="D223" s="253"/>
      <c r="E223" s="260"/>
    </row>
    <row r="224" spans="1:5" s="201" customFormat="1" ht="31.8" outlineLevel="1" thickBot="1" x14ac:dyDescent="0.35">
      <c r="A224" s="197" t="s">
        <v>404</v>
      </c>
      <c r="B224" s="198" t="s">
        <v>403</v>
      </c>
      <c r="C224" s="198"/>
      <c r="D224" s="202"/>
      <c r="E224" s="203" t="s">
        <v>424</v>
      </c>
    </row>
    <row r="225" spans="1:5" ht="217.2" customHeight="1" outlineLevel="1" thickBot="1" x14ac:dyDescent="0.35">
      <c r="A225" s="155" t="s">
        <v>290</v>
      </c>
      <c r="B225" s="158" t="s">
        <v>341</v>
      </c>
      <c r="C225" s="160" t="s">
        <v>225</v>
      </c>
      <c r="D225" s="156"/>
      <c r="E225" s="157" t="s">
        <v>424</v>
      </c>
    </row>
    <row r="226" spans="1:5" ht="18" thickBot="1" x14ac:dyDescent="0.35">
      <c r="A226" s="248" t="s">
        <v>65</v>
      </c>
      <c r="B226" s="250"/>
      <c r="C226" s="250"/>
      <c r="D226" s="253"/>
      <c r="E226" s="253"/>
    </row>
    <row r="227" spans="1:5" ht="315" customHeight="1" outlineLevel="1" thickBot="1" x14ac:dyDescent="0.35">
      <c r="A227" s="155" t="s">
        <v>2</v>
      </c>
      <c r="B227" s="158" t="s">
        <v>380</v>
      </c>
      <c r="C227" s="160" t="s">
        <v>379</v>
      </c>
      <c r="D227" s="156"/>
      <c r="E227" s="157"/>
    </row>
    <row r="228" spans="1:5" s="201" customFormat="1" ht="16.2" outlineLevel="1" thickBot="1" x14ac:dyDescent="0.35">
      <c r="A228" s="197" t="s">
        <v>12</v>
      </c>
      <c r="B228" s="198" t="s">
        <v>66</v>
      </c>
      <c r="C228" s="198"/>
      <c r="D228" s="202"/>
      <c r="E228" s="203" t="s">
        <v>424</v>
      </c>
    </row>
    <row r="229" spans="1:5" s="201" customFormat="1" ht="93.6" customHeight="1" outlineLevel="1" thickBot="1" x14ac:dyDescent="0.35">
      <c r="A229" s="197" t="s">
        <v>2</v>
      </c>
      <c r="B229" s="158" t="s">
        <v>405</v>
      </c>
      <c r="C229" s="198" t="s">
        <v>227</v>
      </c>
      <c r="D229" s="202"/>
      <c r="E229" s="203"/>
    </row>
    <row r="230" spans="1:5" ht="16.2" thickBot="1" x14ac:dyDescent="0.35">
      <c r="A230" s="155" t="s">
        <v>0</v>
      </c>
      <c r="B230" s="160"/>
      <c r="C230" s="160"/>
      <c r="D230" s="156"/>
      <c r="E230" s="157"/>
    </row>
    <row r="231" spans="1:5" hidden="1" thickBot="1" x14ac:dyDescent="0.35"/>
    <row r="232" spans="1:5" hidden="1" thickBot="1" x14ac:dyDescent="0.35"/>
    <row r="233" spans="1:5" hidden="1" thickBot="1" x14ac:dyDescent="0.35"/>
    <row r="234" spans="1:5" hidden="1" thickBot="1" x14ac:dyDescent="0.35"/>
    <row r="235" spans="1:5" hidden="1" thickBot="1" x14ac:dyDescent="0.35"/>
    <row r="236" spans="1:5" hidden="1" thickBot="1" x14ac:dyDescent="0.35"/>
    <row r="237" spans="1:5" hidden="1" thickBot="1" x14ac:dyDescent="0.35"/>
    <row r="238" spans="1:5" hidden="1" thickBot="1" x14ac:dyDescent="0.35"/>
    <row r="239" spans="1:5" hidden="1" thickBot="1" x14ac:dyDescent="0.35"/>
    <row r="240" spans="1:5" hidden="1" thickBot="1" x14ac:dyDescent="0.35"/>
    <row r="241" hidden="1" thickBot="1" x14ac:dyDescent="0.35"/>
    <row r="242" hidden="1" thickBot="1" x14ac:dyDescent="0.35"/>
    <row r="243" hidden="1" thickBot="1" x14ac:dyDescent="0.35"/>
    <row r="244" hidden="1" thickBot="1" x14ac:dyDescent="0.35"/>
    <row r="245" hidden="1" thickBot="1" x14ac:dyDescent="0.35"/>
    <row r="246" hidden="1" thickBot="1" x14ac:dyDescent="0.35"/>
    <row r="247" hidden="1" thickBot="1" x14ac:dyDescent="0.35"/>
    <row r="248" hidden="1" thickBot="1" x14ac:dyDescent="0.35"/>
    <row r="249" hidden="1" thickBot="1" x14ac:dyDescent="0.35"/>
    <row r="250" hidden="1" thickBot="1" x14ac:dyDescent="0.35"/>
    <row r="251" hidden="1" thickBot="1" x14ac:dyDescent="0.35"/>
    <row r="252" hidden="1" thickBot="1" x14ac:dyDescent="0.35"/>
    <row r="253" hidden="1" thickBot="1" x14ac:dyDescent="0.35"/>
  </sheetData>
  <hyperlinks>
    <hyperlink ref="B18" location="StartRulemaking" display="Start Rulemaking"/>
    <hyperlink ref="B15" location="ConceptDevelopment" display="Concept Development"/>
    <hyperlink ref="B19" location="CommunicationsPlanning" display="Communications Planning"/>
    <hyperlink ref="B20" location="PreplanningforHearings" display="Preplanning for Hearings"/>
    <hyperlink ref="B21" location="EQCFacilitatedHeaerings" display="EQC Facilitated Hearings"/>
    <hyperlink ref="B22" location="InitialRuleWork" display="Initial Rule Work"/>
    <hyperlink ref="B23" location="AdvisoryCommittee" display="Advisory Committee"/>
    <hyperlink ref="B26" location="PublicNotice" display="Public Notice"/>
    <hyperlink ref="B27" location="RulePublicationWork" display="Rule Publication Work"/>
    <hyperlink ref="B28" location="PreviewPeriod" display="Preview Period"/>
    <hyperlink ref="B29" location="Notifications" display="Notifications"/>
    <hyperlink ref="B30" location="PublicCommentandTestimony" display="Public Comment and Testimony"/>
    <hyperlink ref="B31" location="PublicCommentCloses" display="Public Comment Closes"/>
    <hyperlink ref="B32" location="EQCPreparation" display="EQC Preparation"/>
    <hyperlink ref="B14" location="OverviewofKeyDates" display="Overview of Key Dates"/>
    <hyperlink ref="B16" location="SIP" display="SIP"/>
    <hyperlink ref="B17" location="Fees" display="Fees"/>
    <hyperlink ref="B24" location="advisorycommitteepresentation" display="Advisory Committee Presentation"/>
    <hyperlink ref="B25" location="keepmanagementinformed" display="Keep Management Informed"/>
    <hyperlink ref="B33" location="posteqc" display="Post EQC"/>
    <hyperlink ref="B34" location="documentpreparation" display="Document Preparation"/>
    <hyperlink ref="B35" location="filing" display="Filing"/>
    <hyperlink ref="B36" location="legislativecounselnotification" display="Legislative Counsel Notification"/>
    <hyperlink ref="B37" location="dasfeeapprovalpart2" display="DAS Fee Approval - Part 2"/>
    <hyperlink ref="B38" location="closingrecordsandarchival" display="Closing Records and Archival"/>
  </hyperlinks>
  <pageMargins left="0.7" right="0.7" top="0.75" bottom="0.75" header="0.3" footer="0.3"/>
  <pageSetup scale="50" orientation="portrait" r:id="rId1"/>
  <drawing r:id="rId2"/>
  <legacyDrawing r:id="rId3"/>
  <oleObjects>
    <mc:AlternateContent xmlns:mc="http://schemas.openxmlformats.org/markup-compatibility/2006">
      <mc:Choice Requires="x14">
        <oleObject progId="Paint.Picture" shapeId="1025" r:id="rId4">
          <objectPr defaultSize="0" autoPict="0" r:id="rId5">
            <anchor moveWithCells="1" sizeWithCells="1">
              <from>
                <xdr:col>1</xdr:col>
                <xdr:colOff>2141220</xdr:colOff>
                <xdr:row>7</xdr:row>
                <xdr:rowOff>990600</xdr:rowOff>
              </from>
              <to>
                <xdr:col>2</xdr:col>
                <xdr:colOff>601980</xdr:colOff>
                <xdr:row>7</xdr:row>
                <xdr:rowOff>1981200</xdr:rowOff>
              </to>
            </anchor>
          </objectPr>
        </oleObject>
      </mc:Choice>
      <mc:Fallback>
        <oleObject progId="Paint.Picture" shapeId="1025" r:id="rId4"/>
      </mc:Fallback>
    </mc:AlternateContent>
    <mc:AlternateContent xmlns:mc="http://schemas.openxmlformats.org/markup-compatibility/2006">
      <mc:Choice Requires="x14">
        <oleObject progId="Paint.Picture" shapeId="1026" r:id="rId6">
          <objectPr defaultSize="0" autoPict="0" r:id="rId7">
            <anchor moveWithCells="1" sizeWithCells="1">
              <from>
                <xdr:col>2</xdr:col>
                <xdr:colOff>2194560</xdr:colOff>
                <xdr:row>7</xdr:row>
                <xdr:rowOff>975360</xdr:rowOff>
              </from>
              <to>
                <xdr:col>2</xdr:col>
                <xdr:colOff>3307080</xdr:colOff>
                <xdr:row>7</xdr:row>
                <xdr:rowOff>1950720</xdr:rowOff>
              </to>
            </anchor>
          </objectPr>
        </oleObject>
      </mc:Choice>
      <mc:Fallback>
        <oleObject progId="Paint.Picture" shapeId="1026" r:id="rId6"/>
      </mc:Fallback>
    </mc:AlternateContent>
    <mc:AlternateContent xmlns:mc="http://schemas.openxmlformats.org/markup-compatibility/2006">
      <mc:Choice Requires="x14">
        <oleObject progId="Paint.Picture" shapeId="1027" r:id="rId8">
          <objectPr defaultSize="0" autoPict="0" r:id="rId9">
            <anchor moveWithCells="1" sizeWithCells="1">
              <from>
                <xdr:col>1</xdr:col>
                <xdr:colOff>769620</xdr:colOff>
                <xdr:row>5</xdr:row>
                <xdr:rowOff>144780</xdr:rowOff>
              </from>
              <to>
                <xdr:col>3</xdr:col>
                <xdr:colOff>381000</xdr:colOff>
                <xdr:row>5</xdr:row>
                <xdr:rowOff>1981200</xdr:rowOff>
              </to>
            </anchor>
          </objectPr>
        </oleObject>
      </mc:Choice>
      <mc:Fallback>
        <oleObject progId="Paint.Picture" shapeId="1027" r:id="rId8"/>
      </mc:Fallback>
    </mc:AlternateContent>
  </oleObject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zoomScale="90" zoomScaleNormal="90" workbookViewId="0">
      <pane ySplit="1" topLeftCell="A71" activePane="bottomLeft" state="frozen"/>
      <selection pane="bottomLeft" activeCell="B2" sqref="B2"/>
    </sheetView>
  </sheetViews>
  <sheetFormatPr defaultColWidth="8.88671875" defaultRowHeight="15" zeroHeight="1" thickBottom="1" x14ac:dyDescent="0.35"/>
  <cols>
    <col min="1" max="1" width="11" style="18" customWidth="1"/>
    <col min="2" max="2" width="35.44140625" customWidth="1"/>
    <col min="3" max="3" width="19.88671875" style="16" customWidth="1"/>
    <col min="4" max="4" width="19.44140625" style="103" customWidth="1"/>
    <col min="5" max="16381" width="0" hidden="1" customWidth="1"/>
    <col min="16382" max="16384" width="0.6640625" customWidth="1"/>
  </cols>
  <sheetData>
    <row r="1" spans="1:4" ht="66" customHeight="1" thickBot="1" x14ac:dyDescent="0.35">
      <c r="A1" s="17" t="s">
        <v>15</v>
      </c>
      <c r="B1" s="1" t="s">
        <v>16</v>
      </c>
      <c r="C1" s="85" t="s">
        <v>233</v>
      </c>
      <c r="D1" s="86" t="s">
        <v>234</v>
      </c>
    </row>
    <row r="2" spans="1:4" ht="54" customHeight="1" thickBot="1" x14ac:dyDescent="0.35">
      <c r="A2" s="17"/>
      <c r="B2" s="106" t="s">
        <v>240</v>
      </c>
      <c r="C2" s="105"/>
      <c r="D2" s="86"/>
    </row>
    <row r="3" spans="1:4" ht="35.4" thickBot="1" x14ac:dyDescent="0.35">
      <c r="A3" s="32"/>
      <c r="B3" s="33" t="s">
        <v>235</v>
      </c>
      <c r="C3" s="2"/>
      <c r="D3" s="86"/>
    </row>
    <row r="4" spans="1:4" s="24" customFormat="1" ht="18" thickBot="1" x14ac:dyDescent="0.35">
      <c r="A4" s="34"/>
      <c r="B4" s="35" t="s">
        <v>1</v>
      </c>
      <c r="C4" s="19"/>
      <c r="D4" s="87"/>
    </row>
    <row r="5" spans="1:4" ht="16.2" thickBot="1" x14ac:dyDescent="0.35">
      <c r="A5" s="36" t="s">
        <v>2</v>
      </c>
      <c r="B5" s="37" t="s">
        <v>3</v>
      </c>
      <c r="C5" s="3"/>
      <c r="D5" s="88"/>
    </row>
    <row r="6" spans="1:4" ht="16.2" thickBot="1" x14ac:dyDescent="0.35">
      <c r="A6" s="38" t="s">
        <v>4</v>
      </c>
      <c r="B6" s="39" t="s">
        <v>5</v>
      </c>
      <c r="C6" s="4"/>
      <c r="D6" s="89"/>
    </row>
    <row r="7" spans="1:4" ht="16.2" thickBot="1" x14ac:dyDescent="0.35">
      <c r="A7" s="36" t="s">
        <v>6</v>
      </c>
      <c r="B7" s="37" t="s">
        <v>7</v>
      </c>
      <c r="C7" s="3"/>
      <c r="D7" s="88"/>
    </row>
    <row r="8" spans="1:4" ht="16.2" thickBot="1" x14ac:dyDescent="0.35">
      <c r="A8" s="38" t="s">
        <v>8</v>
      </c>
      <c r="B8" s="39" t="s">
        <v>9</v>
      </c>
      <c r="C8" s="4"/>
      <c r="D8" s="89"/>
    </row>
    <row r="9" spans="1:4" ht="16.2" thickBot="1" x14ac:dyDescent="0.35">
      <c r="A9" s="36" t="s">
        <v>10</v>
      </c>
      <c r="B9" s="37" t="s">
        <v>11</v>
      </c>
      <c r="C9" s="3"/>
      <c r="D9" s="88"/>
    </row>
    <row r="10" spans="1:4" ht="16.2" thickBot="1" x14ac:dyDescent="0.35">
      <c r="A10" s="38" t="s">
        <v>12</v>
      </c>
      <c r="B10" s="39" t="s">
        <v>13</v>
      </c>
      <c r="C10" s="4"/>
      <c r="D10" s="89"/>
    </row>
    <row r="11" spans="1:4" ht="16.2" thickBot="1" x14ac:dyDescent="0.35">
      <c r="A11" s="36" t="s">
        <v>209</v>
      </c>
      <c r="B11" s="37" t="s">
        <v>210</v>
      </c>
      <c r="C11" s="3"/>
      <c r="D11" s="88"/>
    </row>
    <row r="12" spans="1:4" ht="16.2" thickBot="1" x14ac:dyDescent="0.35">
      <c r="A12" s="38" t="s">
        <v>87</v>
      </c>
      <c r="B12" s="39" t="s">
        <v>88</v>
      </c>
      <c r="C12" s="4"/>
      <c r="D12" s="89"/>
    </row>
    <row r="13" spans="1:4" ht="18" thickBot="1" x14ac:dyDescent="0.35">
      <c r="A13" s="36" t="s">
        <v>18</v>
      </c>
      <c r="B13" s="40" t="s">
        <v>90</v>
      </c>
      <c r="C13" s="2"/>
      <c r="D13" s="86"/>
    </row>
    <row r="14" spans="1:4" s="24" customFormat="1" ht="18" thickBot="1" x14ac:dyDescent="0.35">
      <c r="A14" s="34"/>
      <c r="B14" s="104" t="s">
        <v>67</v>
      </c>
      <c r="C14" s="20"/>
      <c r="D14" s="90"/>
    </row>
    <row r="15" spans="1:4" ht="31.8" thickBot="1" x14ac:dyDescent="0.35">
      <c r="A15" s="38" t="s">
        <v>8</v>
      </c>
      <c r="B15" s="39" t="s">
        <v>211</v>
      </c>
      <c r="C15" s="6">
        <f>Schedule!D62</f>
        <v>42555</v>
      </c>
      <c r="D15" s="91"/>
    </row>
    <row r="16" spans="1:4" ht="31.8" thickBot="1" x14ac:dyDescent="0.35">
      <c r="A16" s="36" t="s">
        <v>8</v>
      </c>
      <c r="B16" s="37" t="s">
        <v>85</v>
      </c>
      <c r="C16" s="5">
        <f>Schedule!D63</f>
        <v>42569</v>
      </c>
      <c r="D16" s="92"/>
    </row>
    <row r="17" spans="1:4" ht="31.8" thickBot="1" x14ac:dyDescent="0.35">
      <c r="A17" s="38" t="s">
        <v>10</v>
      </c>
      <c r="B17" s="39" t="s">
        <v>73</v>
      </c>
      <c r="C17" s="6">
        <f>Schedule!D64</f>
        <v>42597</v>
      </c>
      <c r="D17" s="91"/>
    </row>
    <row r="18" spans="1:4" ht="31.8" thickBot="1" x14ac:dyDescent="0.35">
      <c r="A18" s="38"/>
      <c r="B18" s="39" t="s">
        <v>99</v>
      </c>
      <c r="C18" s="7">
        <f>Schedule!D65</f>
        <v>42614</v>
      </c>
      <c r="D18" s="93"/>
    </row>
    <row r="19" spans="1:4" ht="63" thickBot="1" x14ac:dyDescent="0.35">
      <c r="A19" s="36" t="s">
        <v>8</v>
      </c>
      <c r="B19" s="37" t="s">
        <v>114</v>
      </c>
      <c r="C19" s="5">
        <f>Schedule!D66</f>
        <v>42631</v>
      </c>
      <c r="D19" s="92"/>
    </row>
    <row r="20" spans="1:4" ht="31.8" thickBot="1" x14ac:dyDescent="0.35">
      <c r="A20" s="38" t="s">
        <v>69</v>
      </c>
      <c r="B20" s="39" t="s">
        <v>74</v>
      </c>
      <c r="C20" s="6">
        <f>Schedule!D67</f>
        <v>42634</v>
      </c>
      <c r="D20" s="91"/>
    </row>
    <row r="21" spans="1:4" ht="16.2" thickBot="1" x14ac:dyDescent="0.35">
      <c r="A21" s="38" t="s">
        <v>8</v>
      </c>
      <c r="B21" s="39" t="s">
        <v>102</v>
      </c>
      <c r="C21" s="6">
        <f>Schedule!D68</f>
        <v>42684</v>
      </c>
      <c r="D21" s="91"/>
    </row>
    <row r="22" spans="1:4" ht="16.2" thickBot="1" x14ac:dyDescent="0.35">
      <c r="A22" s="38"/>
      <c r="B22" s="39" t="s">
        <v>86</v>
      </c>
      <c r="C22" s="7">
        <f>Schedule!D69</f>
        <v>42719</v>
      </c>
      <c r="D22" s="93"/>
    </row>
    <row r="23" spans="1:4" s="24" customFormat="1" ht="18" thickBot="1" x14ac:dyDescent="0.35">
      <c r="A23" s="34"/>
      <c r="B23" s="104" t="s">
        <v>72</v>
      </c>
      <c r="C23" s="23"/>
      <c r="D23" s="94"/>
    </row>
    <row r="24" spans="1:4" s="25" customFormat="1" ht="16.2" thickBot="1" x14ac:dyDescent="0.35">
      <c r="A24" s="80" t="s">
        <v>171</v>
      </c>
      <c r="B24" s="82" t="s">
        <v>172</v>
      </c>
      <c r="C24" s="81">
        <f>Schedule!D91</f>
        <v>42419</v>
      </c>
      <c r="D24" s="95"/>
    </row>
    <row r="25" spans="1:4" s="25" customFormat="1" ht="16.2" thickBot="1" x14ac:dyDescent="0.35">
      <c r="A25" s="80"/>
      <c r="B25" s="82" t="s">
        <v>173</v>
      </c>
      <c r="C25" s="81">
        <f>Schedule!D92</f>
        <v>42554</v>
      </c>
      <c r="D25" s="95"/>
    </row>
    <row r="26" spans="1:4" s="25" customFormat="1" ht="31.8" thickBot="1" x14ac:dyDescent="0.35">
      <c r="A26" s="80"/>
      <c r="B26" s="82" t="s">
        <v>174</v>
      </c>
      <c r="C26" s="81">
        <f>Schedule!D93</f>
        <v>42729</v>
      </c>
      <c r="D26" s="95"/>
    </row>
    <row r="27" spans="1:4" s="24" customFormat="1" ht="18" thickBot="1" x14ac:dyDescent="0.35">
      <c r="A27" s="34"/>
      <c r="B27" s="104" t="s">
        <v>71</v>
      </c>
      <c r="C27" s="23"/>
      <c r="D27" s="94"/>
    </row>
    <row r="28" spans="1:4" s="25" customFormat="1" ht="31.8" thickBot="1" x14ac:dyDescent="0.35">
      <c r="A28" s="80" t="s">
        <v>8</v>
      </c>
      <c r="B28" s="82" t="s">
        <v>175</v>
      </c>
      <c r="C28" s="81">
        <f>Schedule!D95</f>
        <v>42509</v>
      </c>
      <c r="D28" s="95"/>
    </row>
    <row r="29" spans="1:4" s="25" customFormat="1" ht="31.8" thickBot="1" x14ac:dyDescent="0.35">
      <c r="A29" s="80"/>
      <c r="B29" s="82" t="s">
        <v>381</v>
      </c>
      <c r="C29" s="81">
        <f>Schedule!D96</f>
        <v>42554</v>
      </c>
      <c r="D29" s="95"/>
    </row>
    <row r="30" spans="1:4" s="25" customFormat="1" ht="16.2" thickBot="1" x14ac:dyDescent="0.35">
      <c r="A30" s="80"/>
      <c r="B30" s="82" t="s">
        <v>176</v>
      </c>
      <c r="C30" s="81">
        <f>Schedule!D97</f>
        <v>42562</v>
      </c>
      <c r="D30" s="95"/>
    </row>
    <row r="31" spans="1:4" s="25" customFormat="1" ht="16.2" thickBot="1" x14ac:dyDescent="0.35">
      <c r="A31" s="80" t="s">
        <v>10</v>
      </c>
      <c r="B31" s="82" t="s">
        <v>177</v>
      </c>
      <c r="C31" s="81">
        <f>Schedule!D98</f>
        <v>42569</v>
      </c>
      <c r="D31" s="95"/>
    </row>
    <row r="32" spans="1:4" s="25" customFormat="1" ht="16.2" thickBot="1" x14ac:dyDescent="0.35">
      <c r="A32" s="80"/>
      <c r="B32" s="82" t="s">
        <v>178</v>
      </c>
      <c r="C32" s="81">
        <f>Schedule!D99</f>
        <v>42724</v>
      </c>
      <c r="D32" s="95"/>
    </row>
    <row r="33" spans="1:4" s="24" customFormat="1" ht="18" thickBot="1" x14ac:dyDescent="0.35">
      <c r="A33" s="34"/>
      <c r="B33" s="104" t="s">
        <v>36</v>
      </c>
      <c r="C33" s="21"/>
      <c r="D33" s="96"/>
    </row>
    <row r="34" spans="1:4" ht="172.2" thickBot="1" x14ac:dyDescent="0.35">
      <c r="A34" s="42" t="s">
        <v>8</v>
      </c>
      <c r="B34" s="43" t="s">
        <v>117</v>
      </c>
      <c r="C34" s="8">
        <f>Schedule!D109</f>
        <v>42477</v>
      </c>
      <c r="D34" s="92"/>
    </row>
    <row r="35" spans="1:4" ht="31.2" thickBot="1" x14ac:dyDescent="0.35">
      <c r="A35" s="44"/>
      <c r="B35" s="45" t="s">
        <v>103</v>
      </c>
      <c r="C35" s="9">
        <f>Schedule!D112</f>
        <v>42541</v>
      </c>
      <c r="D35" s="97"/>
    </row>
    <row r="36" spans="1:4" s="24" customFormat="1" ht="52.8" thickBot="1" x14ac:dyDescent="0.35">
      <c r="A36" s="34"/>
      <c r="B36" s="104" t="s">
        <v>236</v>
      </c>
      <c r="C36" s="22">
        <f>Schedule!D123</f>
        <v>42480</v>
      </c>
      <c r="D36" s="96"/>
    </row>
    <row r="37" spans="1:4" ht="31.8" thickBot="1" x14ac:dyDescent="0.35">
      <c r="A37" s="38" t="s">
        <v>96</v>
      </c>
      <c r="B37" s="46" t="s">
        <v>97</v>
      </c>
      <c r="C37" s="11"/>
      <c r="D37" s="98"/>
    </row>
    <row r="38" spans="1:4" ht="16.2" thickBot="1" x14ac:dyDescent="0.35">
      <c r="A38" s="280" t="s">
        <v>8</v>
      </c>
      <c r="B38" s="47" t="s">
        <v>42</v>
      </c>
      <c r="C38" s="12"/>
      <c r="D38" s="91"/>
    </row>
    <row r="39" spans="1:4" ht="16.2" thickBot="1" x14ac:dyDescent="0.35">
      <c r="A39" s="281"/>
      <c r="B39" s="48" t="s">
        <v>75</v>
      </c>
      <c r="C39" s="13"/>
      <c r="D39" s="99"/>
    </row>
    <row r="40" spans="1:4" ht="16.2" thickBot="1" x14ac:dyDescent="0.35">
      <c r="A40" s="281"/>
      <c r="B40" s="48" t="s">
        <v>76</v>
      </c>
      <c r="C40" s="13"/>
      <c r="D40" s="99"/>
    </row>
    <row r="41" spans="1:4" ht="16.2" thickBot="1" x14ac:dyDescent="0.35">
      <c r="A41" s="281"/>
      <c r="B41" s="48" t="s">
        <v>77</v>
      </c>
      <c r="C41" s="13"/>
      <c r="D41" s="99"/>
    </row>
    <row r="42" spans="1:4" ht="16.2" thickBot="1" x14ac:dyDescent="0.35">
      <c r="A42" s="281"/>
      <c r="B42" s="48" t="s">
        <v>78</v>
      </c>
      <c r="C42" s="13"/>
      <c r="D42" s="99"/>
    </row>
    <row r="43" spans="1:4" ht="31.8" thickBot="1" x14ac:dyDescent="0.35">
      <c r="A43" s="282"/>
      <c r="B43" s="49" t="s">
        <v>79</v>
      </c>
      <c r="C43" s="14"/>
      <c r="D43" s="99"/>
    </row>
    <row r="44" spans="1:4" s="24" customFormat="1" ht="52.8" thickBot="1" x14ac:dyDescent="0.35">
      <c r="A44" s="50"/>
      <c r="B44" s="104" t="s">
        <v>237</v>
      </c>
      <c r="C44" s="21"/>
      <c r="D44" s="96"/>
    </row>
    <row r="45" spans="1:4" ht="31.8" thickBot="1" x14ac:dyDescent="0.35">
      <c r="A45" s="36"/>
      <c r="B45" s="37" t="s">
        <v>107</v>
      </c>
      <c r="C45" s="5">
        <f>Schedule!D130</f>
        <v>42417</v>
      </c>
      <c r="D45" s="92"/>
    </row>
    <row r="46" spans="1:4" ht="47.4" thickBot="1" x14ac:dyDescent="0.35">
      <c r="A46" s="36" t="s">
        <v>209</v>
      </c>
      <c r="B46" s="37" t="s">
        <v>108</v>
      </c>
      <c r="C46" s="5">
        <f>Schedule!D137</f>
        <v>42447</v>
      </c>
      <c r="D46" s="92"/>
    </row>
    <row r="47" spans="1:4" ht="47.4" thickBot="1" x14ac:dyDescent="0.35">
      <c r="A47" s="38" t="s">
        <v>382</v>
      </c>
      <c r="B47" s="39" t="s">
        <v>109</v>
      </c>
      <c r="C47" s="6">
        <f>Schedule!D143</f>
        <v>42477</v>
      </c>
      <c r="D47" s="91"/>
    </row>
    <row r="48" spans="1:4" ht="47.4" thickBot="1" x14ac:dyDescent="0.35">
      <c r="A48" s="69" t="s">
        <v>8</v>
      </c>
      <c r="B48" s="71" t="s">
        <v>165</v>
      </c>
      <c r="C48" s="70">
        <f>Schedule!D146</f>
        <v>42516</v>
      </c>
      <c r="D48" s="91"/>
    </row>
    <row r="49" spans="1:4" ht="47.4" thickBot="1" x14ac:dyDescent="0.35">
      <c r="A49" s="38" t="s">
        <v>10</v>
      </c>
      <c r="B49" s="39" t="s">
        <v>119</v>
      </c>
      <c r="C49" s="6">
        <f>Schedule!D182</f>
        <v>42586</v>
      </c>
      <c r="D49" s="91"/>
    </row>
    <row r="50" spans="1:4" ht="47.4" thickBot="1" x14ac:dyDescent="0.35">
      <c r="A50" s="36"/>
      <c r="B50" s="37" t="s">
        <v>104</v>
      </c>
      <c r="C50" s="5">
        <f>Schedule!D144</f>
        <v>42523</v>
      </c>
      <c r="D50" s="92"/>
    </row>
    <row r="51" spans="1:4" ht="63" thickBot="1" x14ac:dyDescent="0.35">
      <c r="A51" s="36" t="s">
        <v>10</v>
      </c>
      <c r="B51" s="37" t="s">
        <v>105</v>
      </c>
      <c r="C51" s="5">
        <f>Schedule!D183</f>
        <v>42597</v>
      </c>
      <c r="D51" s="92"/>
    </row>
    <row r="52" spans="1:4" ht="31.8" thickBot="1" x14ac:dyDescent="0.35">
      <c r="A52" s="36"/>
      <c r="B52" s="37" t="s">
        <v>106</v>
      </c>
      <c r="C52" s="5">
        <f>Schedule!D148</f>
        <v>42537</v>
      </c>
      <c r="D52" s="92"/>
    </row>
    <row r="53" spans="1:4" s="24" customFormat="1" ht="87.6" thickBot="1" x14ac:dyDescent="0.35">
      <c r="A53" s="50"/>
      <c r="B53" s="104" t="s">
        <v>238</v>
      </c>
      <c r="C53" s="22">
        <f>Schedule!D151</f>
        <v>42507</v>
      </c>
      <c r="D53" s="96"/>
    </row>
    <row r="54" spans="1:4" ht="16.2" thickBot="1" x14ac:dyDescent="0.35">
      <c r="A54" s="36" t="s">
        <v>8</v>
      </c>
      <c r="B54" s="51" t="s">
        <v>116</v>
      </c>
      <c r="C54" s="15"/>
      <c r="D54" s="100"/>
    </row>
    <row r="55" spans="1:4" ht="47.4" thickBot="1" x14ac:dyDescent="0.35">
      <c r="A55" s="38"/>
      <c r="B55" s="39" t="s">
        <v>98</v>
      </c>
      <c r="C55" s="6"/>
      <c r="D55" s="91"/>
    </row>
    <row r="56" spans="1:4" ht="31.8" thickBot="1" x14ac:dyDescent="0.35">
      <c r="A56" s="38"/>
      <c r="B56" s="39" t="s">
        <v>383</v>
      </c>
      <c r="C56" s="6"/>
      <c r="D56" s="91"/>
    </row>
    <row r="57" spans="1:4" s="24" customFormat="1" ht="18" thickBot="1" x14ac:dyDescent="0.35">
      <c r="A57" s="34"/>
      <c r="B57" s="104" t="s">
        <v>50</v>
      </c>
      <c r="C57" s="21"/>
      <c r="D57" s="96"/>
    </row>
    <row r="58" spans="1:4" ht="47.4" thickBot="1" x14ac:dyDescent="0.35">
      <c r="A58" s="38" t="s">
        <v>8</v>
      </c>
      <c r="B58" s="39" t="s">
        <v>359</v>
      </c>
      <c r="C58" s="6">
        <f>Schedule!D160</f>
        <v>42564</v>
      </c>
      <c r="D58" s="91"/>
    </row>
    <row r="59" spans="1:4" ht="47.4" thickBot="1" x14ac:dyDescent="0.35">
      <c r="A59" s="38" t="s">
        <v>8</v>
      </c>
      <c r="B59" s="39" t="s">
        <v>213</v>
      </c>
      <c r="C59" s="6">
        <f>Schedule!D164</f>
        <v>42571</v>
      </c>
      <c r="D59" s="91"/>
    </row>
    <row r="60" spans="1:4" ht="63" thickBot="1" x14ac:dyDescent="0.35">
      <c r="A60" s="84" t="s">
        <v>8</v>
      </c>
      <c r="B60" s="39" t="s">
        <v>386</v>
      </c>
      <c r="C60" s="6">
        <f>Schedule!D166</f>
        <v>42576</v>
      </c>
      <c r="D60" s="91"/>
    </row>
    <row r="61" spans="1:4" s="24" customFormat="1" ht="70.2" thickBot="1" x14ac:dyDescent="0.35">
      <c r="A61" s="34"/>
      <c r="B61" s="104" t="s">
        <v>239</v>
      </c>
      <c r="C61" s="21"/>
      <c r="D61" s="96"/>
    </row>
    <row r="62" spans="1:4" ht="125.4" thickBot="1" x14ac:dyDescent="0.35">
      <c r="A62" s="38" t="s">
        <v>10</v>
      </c>
      <c r="B62" s="52" t="s">
        <v>188</v>
      </c>
      <c r="C62" s="6">
        <f>Schedule!D171</f>
        <v>42583</v>
      </c>
      <c r="D62" s="91"/>
    </row>
    <row r="63" spans="1:4" s="24" customFormat="1" ht="18" thickBot="1" x14ac:dyDescent="0.35">
      <c r="A63" s="34"/>
      <c r="B63" s="104" t="s">
        <v>54</v>
      </c>
      <c r="C63" s="21"/>
      <c r="D63" s="96"/>
    </row>
    <row r="64" spans="1:4" ht="16.2" thickBot="1" x14ac:dyDescent="0.35">
      <c r="A64" s="36" t="s">
        <v>69</v>
      </c>
      <c r="B64" s="51" t="s">
        <v>112</v>
      </c>
      <c r="C64" s="10">
        <f>Schedule!D180</f>
        <v>42571</v>
      </c>
      <c r="D64" s="101"/>
    </row>
    <row r="65" spans="1:4" ht="47.4" thickBot="1" x14ac:dyDescent="0.35">
      <c r="A65" s="36" t="s">
        <v>10</v>
      </c>
      <c r="B65" s="51" t="s">
        <v>201</v>
      </c>
      <c r="C65" s="10">
        <f>Schedule!D180</f>
        <v>42571</v>
      </c>
      <c r="D65" s="101"/>
    </row>
    <row r="66" spans="1:4" ht="47.4" thickBot="1" x14ac:dyDescent="0.35">
      <c r="A66" s="38" t="s">
        <v>10</v>
      </c>
      <c r="B66" s="39" t="s">
        <v>115</v>
      </c>
      <c r="C66" s="6">
        <f>Schedule!D182</f>
        <v>42586</v>
      </c>
      <c r="D66" s="91"/>
    </row>
    <row r="67" spans="1:4" ht="47.4" thickBot="1" x14ac:dyDescent="0.35">
      <c r="A67" s="69" t="s">
        <v>8</v>
      </c>
      <c r="B67" s="71" t="s">
        <v>166</v>
      </c>
      <c r="C67" s="70">
        <f>Schedule!D181</f>
        <v>42590</v>
      </c>
      <c r="D67" s="91"/>
    </row>
    <row r="68" spans="1:4" ht="63" thickBot="1" x14ac:dyDescent="0.35">
      <c r="A68" s="38" t="s">
        <v>10</v>
      </c>
      <c r="B68" s="39" t="s">
        <v>111</v>
      </c>
      <c r="C68" s="6">
        <f>Schedule!D183</f>
        <v>42597</v>
      </c>
      <c r="D68" s="91"/>
    </row>
    <row r="69" spans="1:4" s="24" customFormat="1" ht="35.4" thickBot="1" x14ac:dyDescent="0.35">
      <c r="A69" s="34"/>
      <c r="B69" s="104" t="s">
        <v>56</v>
      </c>
      <c r="C69" s="21"/>
      <c r="D69" s="96"/>
    </row>
    <row r="70" spans="1:4" ht="16.2" thickBot="1" x14ac:dyDescent="0.35">
      <c r="A70" s="36" t="s">
        <v>8</v>
      </c>
      <c r="B70" s="37" t="s">
        <v>137</v>
      </c>
      <c r="C70" s="5">
        <f>Schedule!D190</f>
        <v>42631</v>
      </c>
      <c r="D70" s="92"/>
    </row>
    <row r="71" spans="1:4" s="27" customFormat="1" ht="16.2" thickBot="1" x14ac:dyDescent="0.35">
      <c r="A71" s="53"/>
      <c r="B71" s="54" t="s">
        <v>121</v>
      </c>
      <c r="C71" s="26">
        <f>Schedule!D193</f>
        <v>42634</v>
      </c>
      <c r="D71" s="102"/>
    </row>
    <row r="72" spans="1:4" s="24" customFormat="1" ht="18" thickBot="1" x14ac:dyDescent="0.35">
      <c r="A72" s="34"/>
      <c r="B72" s="104" t="s">
        <v>59</v>
      </c>
      <c r="C72" s="21"/>
      <c r="D72" s="96"/>
    </row>
    <row r="73" spans="1:4" ht="47.4" thickBot="1" x14ac:dyDescent="0.35">
      <c r="A73" s="36" t="s">
        <v>8</v>
      </c>
      <c r="B73" s="37" t="s">
        <v>196</v>
      </c>
      <c r="C73" s="5">
        <f>Schedule!D199</f>
        <v>42656</v>
      </c>
      <c r="D73" s="92"/>
    </row>
    <row r="74" spans="1:4" ht="31.8" thickBot="1" x14ac:dyDescent="0.35">
      <c r="A74" s="38" t="s">
        <v>8</v>
      </c>
      <c r="B74" s="39" t="s">
        <v>384</v>
      </c>
      <c r="C74" s="6">
        <f>Schedule!D200</f>
        <v>42663</v>
      </c>
      <c r="D74" s="91"/>
    </row>
    <row r="75" spans="1:4" ht="16.2" thickBot="1" x14ac:dyDescent="0.35">
      <c r="A75" s="84" t="s">
        <v>8</v>
      </c>
      <c r="B75" s="39" t="s">
        <v>192</v>
      </c>
      <c r="C75" s="6">
        <f>Schedule!D202</f>
        <v>42670</v>
      </c>
      <c r="D75" s="91"/>
    </row>
    <row r="76" spans="1:4" ht="31.8" thickBot="1" x14ac:dyDescent="0.35">
      <c r="A76" s="36" t="s">
        <v>0</v>
      </c>
      <c r="B76" s="37" t="s">
        <v>385</v>
      </c>
      <c r="C76" s="5"/>
      <c r="D76" s="92"/>
    </row>
    <row r="77" spans="1:4" ht="47.4" thickBot="1" x14ac:dyDescent="0.35">
      <c r="A77" s="36" t="s">
        <v>8</v>
      </c>
      <c r="B77" s="73" t="s">
        <v>195</v>
      </c>
      <c r="C77" s="72">
        <f>Schedule!D206</f>
        <v>42677</v>
      </c>
      <c r="D77" s="92"/>
    </row>
    <row r="78" spans="1:4" ht="31.8" thickBot="1" x14ac:dyDescent="0.35">
      <c r="A78" s="38" t="s">
        <v>91</v>
      </c>
      <c r="B78" s="39" t="s">
        <v>194</v>
      </c>
      <c r="C78" s="6">
        <f>Schedule!D207</f>
        <v>42684</v>
      </c>
      <c r="D78" s="91"/>
    </row>
    <row r="79" spans="1:4" ht="16.2" thickBot="1" x14ac:dyDescent="0.35">
      <c r="A79" s="36" t="s">
        <v>8</v>
      </c>
      <c r="B79" s="37" t="s">
        <v>138</v>
      </c>
      <c r="C79" s="5">
        <f>Schedule!D210</f>
        <v>42719</v>
      </c>
      <c r="D79" s="92"/>
    </row>
    <row r="80" spans="1:4" thickBot="1" x14ac:dyDescent="0.35"/>
    <row r="81" hidden="1" thickBot="1" x14ac:dyDescent="0.35"/>
    <row r="82" hidden="1" thickBot="1" x14ac:dyDescent="0.35"/>
    <row r="83" hidden="1" thickBot="1" x14ac:dyDescent="0.35"/>
    <row r="84" hidden="1" thickBot="1" x14ac:dyDescent="0.35"/>
    <row r="85" hidden="1" thickBot="1" x14ac:dyDescent="0.35"/>
    <row r="86" hidden="1" thickBot="1" x14ac:dyDescent="0.35"/>
    <row r="87" hidden="1" thickBot="1" x14ac:dyDescent="0.35"/>
    <row r="88" hidden="1" thickBot="1" x14ac:dyDescent="0.35"/>
    <row r="89" hidden="1" thickBot="1" x14ac:dyDescent="0.35"/>
    <row r="90" hidden="1" thickBot="1" x14ac:dyDescent="0.35"/>
    <row r="91" hidden="1" thickBot="1" x14ac:dyDescent="0.35"/>
    <row r="92" hidden="1" thickBot="1" x14ac:dyDescent="0.35"/>
    <row r="93" hidden="1" thickBot="1" x14ac:dyDescent="0.35"/>
    <row r="94" ht="14.4" hidden="1" x14ac:dyDescent="0.3"/>
    <row r="95" ht="14.4" hidden="1" x14ac:dyDescent="0.3"/>
  </sheetData>
  <mergeCells count="1">
    <mergeCell ref="A38:A43"/>
  </mergeCells>
  <hyperlinks>
    <hyperlink ref="B14" location="OverviewofKeyDates" display="Overview of Key Dates"/>
    <hyperlink ref="B23" location="SIP" display="SIP"/>
    <hyperlink ref="B27" location="Fees" display="Fees"/>
    <hyperlink ref="B33" location="CommunicationsPlanning" display="Communications Planning"/>
    <hyperlink ref="B36" location="InitialRuleWork" display="InitialRuleWork"/>
    <hyperlink ref="B44" location="AdvisoryCommittee" display="AdvisoryCommittee"/>
    <hyperlink ref="B53" location="PublicNotice" display="PublicNotice"/>
    <hyperlink ref="B57" location="RulePublicationWork" display="Rule Publication Work"/>
    <hyperlink ref="B61" location="PreviewPeriod" display="PreviewPeriod"/>
    <hyperlink ref="B63" location="Notifications" display="Notifications"/>
    <hyperlink ref="B69" location="PublicCommentandTestimony" display="Public Comment and Testimony"/>
    <hyperlink ref="B72" location="EQCPreparation" display="EQC Preparation"/>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95"/>
  <sheetViews>
    <sheetView zoomScale="90" zoomScaleNormal="90" workbookViewId="0">
      <pane ySplit="1" topLeftCell="A75" activePane="bottomLeft" state="frozen"/>
      <selection pane="bottomLeft" activeCell="D57" sqref="D57"/>
    </sheetView>
  </sheetViews>
  <sheetFormatPr defaultColWidth="0" defaultRowHeight="14.4" zeroHeight="1" x14ac:dyDescent="0.3"/>
  <cols>
    <col min="1" max="1" width="14.44140625" style="31" customWidth="1"/>
    <col min="2" max="2" width="28.6640625" style="146" customWidth="1"/>
    <col min="3" max="3" width="18.5546875" style="31" customWidth="1"/>
    <col min="4" max="4" width="24.33203125" style="118" customWidth="1"/>
    <col min="5" max="5" width="1.33203125" style="29" customWidth="1"/>
    <col min="6" max="16381" width="8.88671875" style="29" hidden="1"/>
    <col min="16382" max="16382" width="8.88671875" style="29" hidden="1" customWidth="1"/>
    <col min="16383" max="16383" width="8.88671875" style="29" hidden="1"/>
    <col min="16384" max="16384" width="7" style="29" hidden="1"/>
  </cols>
  <sheetData>
    <row r="1" spans="1:4" s="28" customFormat="1" ht="75" customHeight="1" x14ac:dyDescent="0.3">
      <c r="A1" s="119" t="s">
        <v>15</v>
      </c>
      <c r="B1" s="137" t="s">
        <v>16</v>
      </c>
      <c r="C1" s="126" t="s">
        <v>241</v>
      </c>
      <c r="D1" s="107" t="s">
        <v>242</v>
      </c>
    </row>
    <row r="2" spans="1:4" s="28" customFormat="1" ht="62.4" customHeight="1" thickBot="1" x14ac:dyDescent="0.35">
      <c r="A2" s="120"/>
      <c r="B2" s="106" t="s">
        <v>240</v>
      </c>
      <c r="C2" s="127"/>
      <c r="D2" s="108"/>
    </row>
    <row r="3" spans="1:4" ht="52.2" x14ac:dyDescent="0.3">
      <c r="A3" s="121"/>
      <c r="B3" s="138" t="s">
        <v>133</v>
      </c>
      <c r="C3" s="128"/>
      <c r="D3" s="109"/>
    </row>
    <row r="4" spans="1:4" s="30" customFormat="1" ht="17.399999999999999" x14ac:dyDescent="0.3">
      <c r="A4" s="120"/>
      <c r="B4" s="138" t="s">
        <v>1</v>
      </c>
      <c r="C4" s="128"/>
      <c r="D4" s="109"/>
    </row>
    <row r="5" spans="1:4" ht="15.6" x14ac:dyDescent="0.3">
      <c r="A5" s="120" t="s">
        <v>2</v>
      </c>
      <c r="B5" s="139" t="s">
        <v>3</v>
      </c>
      <c r="C5" s="129"/>
      <c r="D5" s="110"/>
    </row>
    <row r="6" spans="1:4" ht="15.6" x14ac:dyDescent="0.3">
      <c r="A6" s="120" t="s">
        <v>4</v>
      </c>
      <c r="B6" s="139" t="s">
        <v>5</v>
      </c>
      <c r="C6" s="129"/>
      <c r="D6" s="110"/>
    </row>
    <row r="7" spans="1:4" ht="15.6" x14ac:dyDescent="0.3">
      <c r="A7" s="120" t="s">
        <v>6</v>
      </c>
      <c r="B7" s="139" t="s">
        <v>7</v>
      </c>
      <c r="C7" s="129"/>
      <c r="D7" s="110"/>
    </row>
    <row r="8" spans="1:4" ht="15.6" x14ac:dyDescent="0.3">
      <c r="A8" s="120" t="s">
        <v>8</v>
      </c>
      <c r="B8" s="139" t="s">
        <v>9</v>
      </c>
      <c r="C8" s="129"/>
      <c r="D8" s="110"/>
    </row>
    <row r="9" spans="1:4" ht="15.6" x14ac:dyDescent="0.3">
      <c r="A9" s="120" t="s">
        <v>10</v>
      </c>
      <c r="B9" s="139" t="s">
        <v>11</v>
      </c>
      <c r="C9" s="129"/>
      <c r="D9" s="110"/>
    </row>
    <row r="10" spans="1:4" ht="15.6" x14ac:dyDescent="0.3">
      <c r="A10" s="120" t="s">
        <v>12</v>
      </c>
      <c r="B10" s="139" t="s">
        <v>13</v>
      </c>
      <c r="C10" s="129"/>
      <c r="D10" s="110"/>
    </row>
    <row r="11" spans="1:4" ht="15.6" x14ac:dyDescent="0.3">
      <c r="A11" s="120" t="s">
        <v>209</v>
      </c>
      <c r="B11" s="139" t="s">
        <v>14</v>
      </c>
      <c r="C11" s="129"/>
      <c r="D11" s="110"/>
    </row>
    <row r="12" spans="1:4" ht="15.6" x14ac:dyDescent="0.3">
      <c r="A12" s="120" t="s">
        <v>87</v>
      </c>
      <c r="B12" s="139" t="s">
        <v>88</v>
      </c>
      <c r="C12" s="129"/>
      <c r="D12" s="110"/>
    </row>
    <row r="13" spans="1:4" ht="17.399999999999999" x14ac:dyDescent="0.3">
      <c r="A13" s="120" t="s">
        <v>18</v>
      </c>
      <c r="B13" s="139" t="s">
        <v>90</v>
      </c>
      <c r="C13" s="128"/>
      <c r="D13" s="109"/>
    </row>
    <row r="14" spans="1:4" s="30" customFormat="1" ht="35.4" thickBot="1" x14ac:dyDescent="0.35">
      <c r="A14" s="41"/>
      <c r="B14" s="147" t="s">
        <v>67</v>
      </c>
      <c r="C14" s="41"/>
      <c r="D14" s="111"/>
    </row>
    <row r="15" spans="1:4" ht="31.2" x14ac:dyDescent="0.3">
      <c r="A15" s="120" t="s">
        <v>8</v>
      </c>
      <c r="B15" s="139" t="s">
        <v>211</v>
      </c>
      <c r="C15" s="127">
        <f>Schedule!D62</f>
        <v>42555</v>
      </c>
      <c r="D15" s="112"/>
    </row>
    <row r="16" spans="1:4" ht="31.2" x14ac:dyDescent="0.3">
      <c r="A16" s="120" t="s">
        <v>8</v>
      </c>
      <c r="B16" s="139" t="s">
        <v>85</v>
      </c>
      <c r="C16" s="127">
        <f>Schedule!D63</f>
        <v>42569</v>
      </c>
      <c r="D16" s="112"/>
    </row>
    <row r="17" spans="1:4" ht="31.2" x14ac:dyDescent="0.3">
      <c r="A17" s="120" t="s">
        <v>10</v>
      </c>
      <c r="B17" s="139" t="s">
        <v>73</v>
      </c>
      <c r="C17" s="127">
        <f>Schedule!D64</f>
        <v>42597</v>
      </c>
      <c r="D17" s="112"/>
    </row>
    <row r="18" spans="1:4" ht="46.8" x14ac:dyDescent="0.3">
      <c r="A18" s="120" t="s">
        <v>10</v>
      </c>
      <c r="B18" s="139" t="s">
        <v>99</v>
      </c>
      <c r="C18" s="127">
        <f>Schedule!D65</f>
        <v>42614</v>
      </c>
      <c r="D18" s="112"/>
    </row>
    <row r="19" spans="1:4" ht="62.4" x14ac:dyDescent="0.3">
      <c r="A19" s="120" t="s">
        <v>8</v>
      </c>
      <c r="B19" s="139" t="s">
        <v>114</v>
      </c>
      <c r="C19" s="127">
        <f>Schedule!D66</f>
        <v>42631</v>
      </c>
      <c r="D19" s="112"/>
    </row>
    <row r="20" spans="1:4" ht="31.2" x14ac:dyDescent="0.3">
      <c r="A20" s="120" t="s">
        <v>69</v>
      </c>
      <c r="B20" s="139" t="s">
        <v>74</v>
      </c>
      <c r="C20" s="127">
        <f>Schedule!D67</f>
        <v>42634</v>
      </c>
      <c r="D20" s="112"/>
    </row>
    <row r="21" spans="1:4" ht="15.6" x14ac:dyDescent="0.3">
      <c r="A21" s="120" t="s">
        <v>8</v>
      </c>
      <c r="B21" s="139" t="s">
        <v>102</v>
      </c>
      <c r="C21" s="127">
        <f>Schedule!D68</f>
        <v>42684</v>
      </c>
      <c r="D21" s="112"/>
    </row>
    <row r="22" spans="1:4" ht="15.6" x14ac:dyDescent="0.3">
      <c r="A22" s="120"/>
      <c r="B22" s="139" t="s">
        <v>86</v>
      </c>
      <c r="C22" s="127">
        <f>Schedule!D69</f>
        <v>42719</v>
      </c>
      <c r="D22" s="112"/>
    </row>
    <row r="23" spans="1:4" s="24" customFormat="1" ht="18" thickBot="1" x14ac:dyDescent="0.35">
      <c r="A23" s="122"/>
      <c r="B23" s="147" t="s">
        <v>72</v>
      </c>
      <c r="C23" s="130"/>
      <c r="D23" s="113"/>
    </row>
    <row r="24" spans="1:4" s="25" customFormat="1" ht="31.8" thickBot="1" x14ac:dyDescent="0.35">
      <c r="A24" s="123" t="s">
        <v>171</v>
      </c>
      <c r="B24" s="140" t="s">
        <v>172</v>
      </c>
      <c r="C24" s="131">
        <f>Schedule!D89</f>
        <v>0</v>
      </c>
      <c r="D24" s="114"/>
    </row>
    <row r="25" spans="1:4" s="25" customFormat="1" ht="31.8" thickBot="1" x14ac:dyDescent="0.35">
      <c r="A25" s="123"/>
      <c r="B25" s="140" t="s">
        <v>173</v>
      </c>
      <c r="C25" s="131">
        <f>Schedule!D91</f>
        <v>42419</v>
      </c>
      <c r="D25" s="114"/>
    </row>
    <row r="26" spans="1:4" s="25" customFormat="1" ht="31.8" thickBot="1" x14ac:dyDescent="0.35">
      <c r="A26" s="123"/>
      <c r="B26" s="140" t="s">
        <v>174</v>
      </c>
      <c r="C26" s="131">
        <f>Schedule!D92</f>
        <v>42554</v>
      </c>
      <c r="D26" s="114"/>
    </row>
    <row r="27" spans="1:4" s="24" customFormat="1" ht="18" thickBot="1" x14ac:dyDescent="0.35">
      <c r="A27" s="122"/>
      <c r="B27" s="147" t="s">
        <v>71</v>
      </c>
      <c r="C27" s="130"/>
      <c r="D27" s="113"/>
    </row>
    <row r="28" spans="1:4" s="25" customFormat="1" ht="31.8" thickBot="1" x14ac:dyDescent="0.35">
      <c r="A28" s="123" t="s">
        <v>8</v>
      </c>
      <c r="B28" s="140" t="s">
        <v>175</v>
      </c>
      <c r="C28" s="131">
        <f>Schedule!D95</f>
        <v>42509</v>
      </c>
      <c r="D28" s="114"/>
    </row>
    <row r="29" spans="1:4" s="25" customFormat="1" ht="31.8" thickBot="1" x14ac:dyDescent="0.35">
      <c r="A29" s="123"/>
      <c r="B29" s="140" t="s">
        <v>381</v>
      </c>
      <c r="C29" s="131">
        <f>Schedule!D95</f>
        <v>42509</v>
      </c>
      <c r="D29" s="114"/>
    </row>
    <row r="30" spans="1:4" s="25" customFormat="1" ht="16.2" thickBot="1" x14ac:dyDescent="0.35">
      <c r="A30" s="123"/>
      <c r="B30" s="140" t="s">
        <v>176</v>
      </c>
      <c r="C30" s="131">
        <f>Schedule!D96</f>
        <v>42554</v>
      </c>
      <c r="D30" s="114"/>
    </row>
    <row r="31" spans="1:4" s="25" customFormat="1" ht="31.8" thickBot="1" x14ac:dyDescent="0.35">
      <c r="A31" s="123" t="s">
        <v>10</v>
      </c>
      <c r="B31" s="140" t="s">
        <v>177</v>
      </c>
      <c r="C31" s="131">
        <f>Schedule!D97</f>
        <v>42562</v>
      </c>
      <c r="D31" s="114"/>
    </row>
    <row r="32" spans="1:4" s="25" customFormat="1" ht="31.8" thickBot="1" x14ac:dyDescent="0.35">
      <c r="A32" s="123"/>
      <c r="B32" s="140" t="s">
        <v>178</v>
      </c>
      <c r="C32" s="131">
        <f>Schedule!D98</f>
        <v>42569</v>
      </c>
      <c r="D32" s="114"/>
    </row>
    <row r="33" spans="1:4" s="25" customFormat="1" ht="18" thickBot="1" x14ac:dyDescent="0.35">
      <c r="A33" s="147"/>
      <c r="B33" s="147" t="s">
        <v>243</v>
      </c>
      <c r="C33" s="147"/>
      <c r="D33" s="147"/>
    </row>
    <row r="34" spans="1:4" ht="50.4" x14ac:dyDescent="0.3">
      <c r="A34" s="120" t="s">
        <v>91</v>
      </c>
      <c r="B34" s="139" t="s">
        <v>140</v>
      </c>
      <c r="C34" s="127">
        <f>Schedule!D130</f>
        <v>42417</v>
      </c>
      <c r="D34" s="112"/>
    </row>
    <row r="35" spans="1:4" ht="46.8" x14ac:dyDescent="0.3">
      <c r="A35" s="120" t="s">
        <v>209</v>
      </c>
      <c r="B35" s="139" t="s">
        <v>134</v>
      </c>
      <c r="C35" s="127">
        <f>Schedule!D137</f>
        <v>42447</v>
      </c>
      <c r="D35" s="112"/>
    </row>
    <row r="36" spans="1:4" ht="62.4" x14ac:dyDescent="0.3">
      <c r="A36" s="120" t="s">
        <v>382</v>
      </c>
      <c r="B36" s="139" t="s">
        <v>109</v>
      </c>
      <c r="C36" s="127">
        <f>Schedule!D143</f>
        <v>42477</v>
      </c>
      <c r="D36" s="112"/>
    </row>
    <row r="37" spans="1:4" ht="218.4" x14ac:dyDescent="0.3">
      <c r="A37" s="120" t="s">
        <v>8</v>
      </c>
      <c r="B37" s="141" t="s">
        <v>143</v>
      </c>
      <c r="C37" s="132">
        <f>Schedule!D109</f>
        <v>42477</v>
      </c>
      <c r="D37" s="115"/>
    </row>
    <row r="38" spans="1:4" ht="18" thickBot="1" x14ac:dyDescent="0.35">
      <c r="A38" s="147"/>
      <c r="B38" s="147" t="s">
        <v>244</v>
      </c>
      <c r="C38" s="147"/>
      <c r="D38" s="147"/>
    </row>
    <row r="39" spans="1:4" ht="64.2" x14ac:dyDescent="0.3">
      <c r="A39" s="120" t="s">
        <v>96</v>
      </c>
      <c r="B39" s="139" t="s">
        <v>142</v>
      </c>
      <c r="C39" s="127">
        <f>Schedule!D123</f>
        <v>42480</v>
      </c>
      <c r="D39" s="116"/>
    </row>
    <row r="40" spans="1:4" ht="15.6" x14ac:dyDescent="0.3">
      <c r="A40" s="120" t="s">
        <v>8</v>
      </c>
      <c r="B40" s="139" t="s">
        <v>42</v>
      </c>
      <c r="C40" s="127"/>
      <c r="D40" s="112"/>
    </row>
    <row r="41" spans="1:4" ht="31.2" x14ac:dyDescent="0.3">
      <c r="A41" s="120"/>
      <c r="B41" s="142" t="s">
        <v>75</v>
      </c>
      <c r="C41" s="133"/>
      <c r="D41" s="117"/>
    </row>
    <row r="42" spans="1:4" ht="31.2" x14ac:dyDescent="0.3">
      <c r="A42" s="120"/>
      <c r="B42" s="142" t="s">
        <v>76</v>
      </c>
      <c r="C42" s="133"/>
      <c r="D42" s="117"/>
    </row>
    <row r="43" spans="1:4" ht="31.2" x14ac:dyDescent="0.3">
      <c r="A43" s="120"/>
      <c r="B43" s="142" t="s">
        <v>77</v>
      </c>
      <c r="C43" s="133"/>
      <c r="D43" s="117"/>
    </row>
    <row r="44" spans="1:4" ht="15.6" x14ac:dyDescent="0.3">
      <c r="A44" s="120"/>
      <c r="B44" s="142" t="s">
        <v>78</v>
      </c>
      <c r="C44" s="133"/>
      <c r="D44" s="117"/>
    </row>
    <row r="45" spans="1:4" ht="31.2" x14ac:dyDescent="0.3">
      <c r="A45" s="120"/>
      <c r="B45" s="142" t="s">
        <v>79</v>
      </c>
      <c r="C45" s="133"/>
      <c r="D45" s="117"/>
    </row>
    <row r="46" spans="1:4" ht="76.2" x14ac:dyDescent="0.3">
      <c r="A46" s="124"/>
      <c r="B46" s="143" t="s">
        <v>139</v>
      </c>
      <c r="C46" s="127">
        <f>Schedule!D151</f>
        <v>42507</v>
      </c>
      <c r="D46" s="112"/>
    </row>
    <row r="47" spans="1:4" ht="15.6" x14ac:dyDescent="0.3">
      <c r="A47" s="120" t="s">
        <v>8</v>
      </c>
      <c r="B47" s="139" t="s">
        <v>116</v>
      </c>
      <c r="C47" s="127"/>
      <c r="D47" s="112"/>
    </row>
    <row r="48" spans="1:4" ht="46.8" x14ac:dyDescent="0.3">
      <c r="A48" s="120" t="s">
        <v>8</v>
      </c>
      <c r="B48" s="139" t="s">
        <v>98</v>
      </c>
      <c r="C48" s="127"/>
      <c r="D48" s="112"/>
    </row>
    <row r="49" spans="1:4" ht="46.8" x14ac:dyDescent="0.3">
      <c r="A49" s="120" t="s">
        <v>8</v>
      </c>
      <c r="B49" s="139" t="s">
        <v>383</v>
      </c>
      <c r="C49" s="127"/>
      <c r="D49" s="112"/>
    </row>
    <row r="50" spans="1:4" ht="31.2" x14ac:dyDescent="0.3">
      <c r="A50" s="120" t="s">
        <v>118</v>
      </c>
      <c r="B50" s="139" t="s">
        <v>232</v>
      </c>
      <c r="C50" s="127">
        <f>Schedule!D183</f>
        <v>42597</v>
      </c>
      <c r="D50" s="112"/>
    </row>
    <row r="51" spans="1:4" ht="98.4" customHeight="1" x14ac:dyDescent="0.3">
      <c r="A51" s="120" t="s">
        <v>8</v>
      </c>
      <c r="B51" s="144" t="s">
        <v>247</v>
      </c>
      <c r="C51" s="134">
        <f>Schedule!D146</f>
        <v>42516</v>
      </c>
      <c r="D51" s="108"/>
    </row>
    <row r="52" spans="1:4" ht="62.4" x14ac:dyDescent="0.3">
      <c r="A52" s="120" t="s">
        <v>10</v>
      </c>
      <c r="B52" s="139" t="s">
        <v>104</v>
      </c>
      <c r="C52" s="127">
        <f>Schedule!D144</f>
        <v>42523</v>
      </c>
      <c r="D52" s="112"/>
    </row>
    <row r="53" spans="1:4" ht="78" x14ac:dyDescent="0.3">
      <c r="A53" s="120" t="s">
        <v>10</v>
      </c>
      <c r="B53" s="139" t="s">
        <v>105</v>
      </c>
      <c r="C53" s="127">
        <f>Schedule!D183</f>
        <v>42597</v>
      </c>
      <c r="D53" s="112"/>
    </row>
    <row r="54" spans="1:4" ht="46.8" x14ac:dyDescent="0.3">
      <c r="A54" s="120" t="s">
        <v>8</v>
      </c>
      <c r="B54" s="139" t="s">
        <v>106</v>
      </c>
      <c r="C54" s="127">
        <f>Schedule!D148</f>
        <v>42537</v>
      </c>
      <c r="D54" s="112"/>
    </row>
    <row r="55" spans="1:4" ht="31.2" x14ac:dyDescent="0.3">
      <c r="A55" s="120"/>
      <c r="B55" s="139" t="s">
        <v>46</v>
      </c>
      <c r="C55" s="127"/>
      <c r="D55" s="112"/>
    </row>
    <row r="56" spans="1:4" ht="31.2" x14ac:dyDescent="0.3">
      <c r="A56" s="120" t="s">
        <v>91</v>
      </c>
      <c r="B56" s="139" t="s">
        <v>135</v>
      </c>
      <c r="C56" s="127">
        <f>Schedule!D112</f>
        <v>42541</v>
      </c>
      <c r="D56" s="112"/>
    </row>
    <row r="57" spans="1:4" ht="46.8" x14ac:dyDescent="0.3">
      <c r="A57" s="120" t="s">
        <v>8</v>
      </c>
      <c r="B57" s="139" t="s">
        <v>387</v>
      </c>
      <c r="C57" s="127">
        <f>Schedule!D160</f>
        <v>42564</v>
      </c>
      <c r="D57" s="112"/>
    </row>
    <row r="58" spans="1:4" ht="62.4" x14ac:dyDescent="0.3">
      <c r="A58" s="120" t="s">
        <v>8</v>
      </c>
      <c r="B58" s="139" t="s">
        <v>362</v>
      </c>
      <c r="C58" s="127">
        <f>Schedule!D164</f>
        <v>42571</v>
      </c>
      <c r="D58" s="112"/>
    </row>
    <row r="59" spans="1:4" ht="62.4" x14ac:dyDescent="0.3">
      <c r="A59" s="120" t="s">
        <v>8</v>
      </c>
      <c r="B59" s="139" t="s">
        <v>388</v>
      </c>
      <c r="C59" s="127">
        <f>Schedule!D166</f>
        <v>42576</v>
      </c>
      <c r="D59" s="112"/>
    </row>
    <row r="60" spans="1:4" ht="15.6" x14ac:dyDescent="0.3">
      <c r="A60" s="120" t="s">
        <v>69</v>
      </c>
      <c r="B60" s="139" t="s">
        <v>112</v>
      </c>
      <c r="C60" s="127">
        <f>Schedule!D180</f>
        <v>42571</v>
      </c>
      <c r="D60" s="112"/>
    </row>
    <row r="61" spans="1:4" ht="62.4" x14ac:dyDescent="0.3">
      <c r="A61" s="120" t="s">
        <v>10</v>
      </c>
      <c r="B61" s="139" t="s">
        <v>202</v>
      </c>
      <c r="C61" s="127">
        <f>Schedule!D180</f>
        <v>42571</v>
      </c>
      <c r="D61" s="112"/>
    </row>
    <row r="62" spans="1:4" ht="62.4" x14ac:dyDescent="0.3">
      <c r="A62" s="120" t="s">
        <v>10</v>
      </c>
      <c r="B62" s="139" t="s">
        <v>115</v>
      </c>
      <c r="C62" s="127">
        <f>Schedule!D182</f>
        <v>42586</v>
      </c>
      <c r="D62" s="112"/>
    </row>
    <row r="63" spans="1:4" ht="18" thickBot="1" x14ac:dyDescent="0.35">
      <c r="A63" s="147"/>
      <c r="B63" s="147" t="s">
        <v>245</v>
      </c>
      <c r="C63" s="147"/>
      <c r="D63" s="147"/>
    </row>
    <row r="64" spans="1:4" ht="174" customHeight="1" x14ac:dyDescent="0.3">
      <c r="A64" s="120" t="s">
        <v>10</v>
      </c>
      <c r="B64" s="141" t="s">
        <v>189</v>
      </c>
      <c r="C64" s="127">
        <f>Schedule!D171</f>
        <v>42583</v>
      </c>
      <c r="D64" s="112"/>
    </row>
    <row r="65" spans="1:4" ht="36.6" customHeight="1" thickBot="1" x14ac:dyDescent="0.35">
      <c r="A65" s="147"/>
      <c r="B65" s="147" t="s">
        <v>246</v>
      </c>
      <c r="C65" s="147"/>
      <c r="D65" s="147"/>
    </row>
    <row r="66" spans="1:4" ht="84" customHeight="1" x14ac:dyDescent="0.3">
      <c r="A66" s="120" t="s">
        <v>8</v>
      </c>
      <c r="B66" s="144" t="s">
        <v>166</v>
      </c>
      <c r="C66" s="134">
        <f>Schedule!D181</f>
        <v>42590</v>
      </c>
      <c r="D66" s="108"/>
    </row>
    <row r="67" spans="1:4" ht="78" x14ac:dyDescent="0.3">
      <c r="A67" s="120" t="s">
        <v>10</v>
      </c>
      <c r="B67" s="139" t="s">
        <v>111</v>
      </c>
      <c r="C67" s="127">
        <f>Schedule!D183</f>
        <v>42597</v>
      </c>
      <c r="D67" s="112"/>
    </row>
    <row r="68" spans="1:4" ht="15.6" x14ac:dyDescent="0.3">
      <c r="A68" s="120" t="s">
        <v>8</v>
      </c>
      <c r="B68" s="139" t="s">
        <v>137</v>
      </c>
      <c r="C68" s="127">
        <f>Schedule!D190</f>
        <v>42631</v>
      </c>
      <c r="D68" s="112"/>
    </row>
    <row r="69" spans="1:4" ht="15.6" x14ac:dyDescent="0.3">
      <c r="A69" s="120" t="s">
        <v>10</v>
      </c>
      <c r="B69" s="141" t="s">
        <v>131</v>
      </c>
      <c r="C69" s="127">
        <f>Schedule!D193</f>
        <v>42634</v>
      </c>
      <c r="D69" s="112"/>
    </row>
    <row r="70" spans="1:4" ht="18" thickBot="1" x14ac:dyDescent="0.35">
      <c r="A70" s="147"/>
      <c r="B70" s="147" t="s">
        <v>59</v>
      </c>
      <c r="C70" s="147"/>
      <c r="D70" s="147"/>
    </row>
    <row r="71" spans="1:4" ht="46.8" x14ac:dyDescent="0.3">
      <c r="A71" s="120" t="s">
        <v>8</v>
      </c>
      <c r="B71" s="139" t="s">
        <v>197</v>
      </c>
      <c r="C71" s="127">
        <f>Schedule!D199</f>
        <v>42656</v>
      </c>
      <c r="D71" s="112"/>
    </row>
    <row r="72" spans="1:4" ht="31.2" x14ac:dyDescent="0.3">
      <c r="A72" s="120" t="s">
        <v>8</v>
      </c>
      <c r="B72" s="139" t="s">
        <v>384</v>
      </c>
      <c r="C72" s="127">
        <f>Schedule!D200</f>
        <v>42663</v>
      </c>
      <c r="D72" s="112"/>
    </row>
    <row r="73" spans="1:4" ht="31.2" x14ac:dyDescent="0.3">
      <c r="A73" s="120" t="s">
        <v>8</v>
      </c>
      <c r="B73" s="139" t="s">
        <v>192</v>
      </c>
      <c r="C73" s="127">
        <f>Schedule!D202</f>
        <v>42670</v>
      </c>
      <c r="D73" s="112"/>
    </row>
    <row r="74" spans="1:4" ht="31.2" x14ac:dyDescent="0.3">
      <c r="A74" s="120" t="s">
        <v>8</v>
      </c>
      <c r="B74" s="139" t="s">
        <v>193</v>
      </c>
      <c r="C74" s="127">
        <f>Schedule!D204</f>
        <v>42677</v>
      </c>
      <c r="D74" s="112"/>
    </row>
    <row r="75" spans="1:4" ht="46.8" x14ac:dyDescent="0.3">
      <c r="A75" s="120" t="s">
        <v>8</v>
      </c>
      <c r="B75" s="139" t="s">
        <v>385</v>
      </c>
      <c r="C75" s="127"/>
      <c r="D75" s="112"/>
    </row>
    <row r="76" spans="1:4" ht="46.8" x14ac:dyDescent="0.3">
      <c r="A76" s="120" t="s">
        <v>8</v>
      </c>
      <c r="B76" s="144" t="s">
        <v>168</v>
      </c>
      <c r="C76" s="134">
        <f>Schedule!D206</f>
        <v>42677</v>
      </c>
      <c r="D76" s="108"/>
    </row>
    <row r="77" spans="1:4" ht="31.2" x14ac:dyDescent="0.3">
      <c r="A77" s="125" t="s">
        <v>91</v>
      </c>
      <c r="B77" s="145" t="s">
        <v>194</v>
      </c>
      <c r="C77" s="135">
        <f>Schedule!D207</f>
        <v>42684</v>
      </c>
      <c r="D77" s="108"/>
    </row>
    <row r="78" spans="1:4" ht="16.2" thickBot="1" x14ac:dyDescent="0.35">
      <c r="A78" s="125" t="s">
        <v>8</v>
      </c>
      <c r="B78" s="145" t="s">
        <v>132</v>
      </c>
      <c r="C78" s="136">
        <f>Schedule!D69</f>
        <v>42719</v>
      </c>
      <c r="D78" s="108"/>
    </row>
    <row r="79" spans="1:4" x14ac:dyDescent="0.3"/>
    <row r="80" spans="1:4"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sheetData>
  <hyperlinks>
    <hyperlink ref="B14" location="OverviewofKeyDates" display="Overview of Key Dates"/>
    <hyperlink ref="B23" location="SIP" display="SIP"/>
    <hyperlink ref="B27" location="Fees" display="Fees"/>
    <hyperlink ref="B33" location="InitialRuleWork" display="Initial Work"/>
    <hyperlink ref="B38" location="RulePublicationWork" display="Pre Notice Tasks"/>
    <hyperlink ref="B63" location="PreviewPeriod" display="Preview Period "/>
    <hyperlink ref="B65" location="PublicCommentandTestimony" display="Notice Period"/>
    <hyperlink ref="B70" location="EQCPreparation" display="EQC Preparation"/>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opLeftCell="A25" zoomScale="90" zoomScaleNormal="90" workbookViewId="0">
      <selection activeCell="E35" sqref="E35"/>
    </sheetView>
  </sheetViews>
  <sheetFormatPr defaultRowHeight="14.4" x14ac:dyDescent="0.3"/>
  <cols>
    <col min="2" max="2" width="21.6640625" style="60" customWidth="1"/>
    <col min="3" max="3" width="33" customWidth="1"/>
    <col min="4" max="5" width="12.33203125" customWidth="1"/>
    <col min="6" max="6" width="38.109375" customWidth="1"/>
  </cols>
  <sheetData>
    <row r="1" spans="1:17" x14ac:dyDescent="0.3">
      <c r="A1" s="55" t="s">
        <v>146</v>
      </c>
      <c r="B1" s="68" t="s">
        <v>147</v>
      </c>
      <c r="C1" s="55" t="s">
        <v>148</v>
      </c>
      <c r="D1" s="55" t="s">
        <v>149</v>
      </c>
      <c r="E1" s="55" t="s">
        <v>161</v>
      </c>
      <c r="F1" s="55" t="s">
        <v>150</v>
      </c>
      <c r="G1" t="s">
        <v>162</v>
      </c>
      <c r="H1" s="55" t="s">
        <v>151</v>
      </c>
      <c r="I1" s="55" t="s">
        <v>152</v>
      </c>
      <c r="J1" s="55" t="s">
        <v>153</v>
      </c>
      <c r="K1" s="55" t="s">
        <v>154</v>
      </c>
      <c r="L1" s="55" t="s">
        <v>155</v>
      </c>
      <c r="M1" s="55" t="s">
        <v>156</v>
      </c>
      <c r="N1" s="55" t="s">
        <v>157</v>
      </c>
      <c r="O1" s="55" t="s">
        <v>158</v>
      </c>
      <c r="P1" s="55" t="s">
        <v>159</v>
      </c>
      <c r="Q1" s="55" t="s">
        <v>160</v>
      </c>
    </row>
    <row r="2" spans="1:17" ht="34.799999999999997" x14ac:dyDescent="0.3">
      <c r="B2" s="60" t="str">
        <f>Schedule!A2</f>
        <v>ATSAC</v>
      </c>
      <c r="C2" s="56"/>
      <c r="D2" s="58">
        <f>Schedule!D130</f>
        <v>42417</v>
      </c>
      <c r="E2" s="58">
        <f>Schedule!D130</f>
        <v>42417</v>
      </c>
      <c r="F2" s="56" t="s">
        <v>140</v>
      </c>
      <c r="G2" t="b">
        <v>1</v>
      </c>
    </row>
    <row r="3" spans="1:17" ht="31.2" x14ac:dyDescent="0.3">
      <c r="B3" s="60" t="str">
        <f>Schedule!A2</f>
        <v>ATSAC</v>
      </c>
      <c r="C3" s="57"/>
      <c r="D3" s="59">
        <f>Schedule!D137</f>
        <v>42447</v>
      </c>
      <c r="E3" s="59">
        <f>Schedule!D137</f>
        <v>42447</v>
      </c>
      <c r="F3" s="57" t="s">
        <v>134</v>
      </c>
      <c r="G3" t="b">
        <v>1</v>
      </c>
    </row>
    <row r="4" spans="1:17" ht="46.8" x14ac:dyDescent="0.3">
      <c r="B4" s="60" t="str">
        <f>Schedule!A2</f>
        <v>ATSAC</v>
      </c>
      <c r="C4" s="56"/>
      <c r="D4" s="58">
        <f>Schedule!D143</f>
        <v>42477</v>
      </c>
      <c r="E4" s="58">
        <f>Schedule!D143</f>
        <v>42477</v>
      </c>
      <c r="F4" s="56" t="s">
        <v>109</v>
      </c>
      <c r="G4" t="b">
        <v>1</v>
      </c>
    </row>
    <row r="5" spans="1:17" ht="187.2" x14ac:dyDescent="0.3">
      <c r="B5" s="60" t="str">
        <f>Schedule!A2</f>
        <v>ATSAC</v>
      </c>
      <c r="C5" s="61"/>
      <c r="D5" s="62">
        <f>Schedule!D109</f>
        <v>42477</v>
      </c>
      <c r="E5" s="62">
        <f>Schedule!D109</f>
        <v>42477</v>
      </c>
      <c r="F5" s="61" t="s">
        <v>143</v>
      </c>
      <c r="G5" t="b">
        <v>1</v>
      </c>
    </row>
    <row r="6" spans="1:17" ht="64.2" x14ac:dyDescent="0.3">
      <c r="B6" s="60" t="str">
        <f>Schedule!A2</f>
        <v>ATSAC</v>
      </c>
      <c r="C6" s="56"/>
      <c r="D6" s="58">
        <f>Schedule!D123</f>
        <v>42480</v>
      </c>
      <c r="E6" s="58">
        <f>Schedule!D123</f>
        <v>42480</v>
      </c>
      <c r="F6" s="56" t="s">
        <v>142</v>
      </c>
      <c r="G6" t="b">
        <v>1</v>
      </c>
    </row>
    <row r="7" spans="1:17" ht="31.2" x14ac:dyDescent="0.3">
      <c r="B7" s="60" t="str">
        <f>Schedule!A2</f>
        <v>ATSAC</v>
      </c>
      <c r="C7" s="57"/>
      <c r="D7" s="59">
        <f>Schedule!D92</f>
        <v>42554</v>
      </c>
      <c r="E7" s="59">
        <f>Schedule!D92</f>
        <v>42554</v>
      </c>
      <c r="F7" s="57" t="s">
        <v>84</v>
      </c>
      <c r="G7" t="b">
        <v>1</v>
      </c>
    </row>
    <row r="8" spans="1:17" ht="48.6" x14ac:dyDescent="0.3">
      <c r="B8" s="60" t="str">
        <f>Schedule!A2</f>
        <v>ATSAC</v>
      </c>
      <c r="C8" s="63"/>
      <c r="D8" s="58">
        <f>Schedule!D151</f>
        <v>42507</v>
      </c>
      <c r="E8" s="58">
        <f>Schedule!D151</f>
        <v>42507</v>
      </c>
      <c r="F8" s="63" t="s">
        <v>139</v>
      </c>
      <c r="G8" t="b">
        <v>1</v>
      </c>
    </row>
    <row r="9" spans="1:17" ht="31.2" x14ac:dyDescent="0.3">
      <c r="B9" s="60" t="str">
        <f>Schedule!A2</f>
        <v>ATSAC</v>
      </c>
      <c r="C9" s="56"/>
      <c r="D9" s="58" t="e">
        <f>Schedule!#REF!</f>
        <v>#REF!</v>
      </c>
      <c r="E9" s="58" t="e">
        <f>Schedule!#REF!</f>
        <v>#REF!</v>
      </c>
      <c r="F9" s="56" t="s">
        <v>119</v>
      </c>
      <c r="G9" t="b">
        <v>1</v>
      </c>
    </row>
    <row r="10" spans="1:17" ht="46.8" x14ac:dyDescent="0.3">
      <c r="B10" s="60" t="str">
        <f>Schedule!A2</f>
        <v>ATSAC</v>
      </c>
      <c r="C10" s="57"/>
      <c r="D10" s="59">
        <f>Schedule!D144</f>
        <v>42523</v>
      </c>
      <c r="E10" s="59">
        <f>Schedule!D144</f>
        <v>42523</v>
      </c>
      <c r="F10" s="57" t="s">
        <v>104</v>
      </c>
      <c r="G10" t="b">
        <v>1</v>
      </c>
    </row>
    <row r="11" spans="1:17" ht="62.4" x14ac:dyDescent="0.3">
      <c r="B11" s="60" t="str">
        <f>Schedule!A2</f>
        <v>ATSAC</v>
      </c>
      <c r="C11" s="56"/>
      <c r="D11" s="58" t="e">
        <f>Schedule!#REF!</f>
        <v>#REF!</v>
      </c>
      <c r="E11" s="58" t="e">
        <f>Schedule!#REF!</f>
        <v>#REF!</v>
      </c>
      <c r="F11" s="56" t="s">
        <v>105</v>
      </c>
      <c r="G11" t="b">
        <v>1</v>
      </c>
    </row>
    <row r="12" spans="1:17" ht="31.2" x14ac:dyDescent="0.3">
      <c r="B12" s="60" t="s">
        <v>164</v>
      </c>
      <c r="C12" s="56"/>
      <c r="D12" s="58" t="e">
        <f>Schedule!#REF!</f>
        <v>#REF!</v>
      </c>
      <c r="E12" s="58" t="e">
        <f>Schedule!#REF!</f>
        <v>#REF!</v>
      </c>
      <c r="F12" s="74" t="s">
        <v>167</v>
      </c>
      <c r="G12" t="b">
        <v>1</v>
      </c>
    </row>
    <row r="13" spans="1:17" ht="31.2" x14ac:dyDescent="0.3">
      <c r="B13" s="60" t="str">
        <f>Schedule!A2</f>
        <v>ATSAC</v>
      </c>
      <c r="C13" s="57"/>
      <c r="D13" s="59">
        <f>Schedule!D148</f>
        <v>42537</v>
      </c>
      <c r="E13" s="59">
        <f>Schedule!D148</f>
        <v>42537</v>
      </c>
      <c r="F13" s="57" t="s">
        <v>106</v>
      </c>
      <c r="G13" t="b">
        <v>1</v>
      </c>
    </row>
    <row r="14" spans="1:17" ht="15.6" x14ac:dyDescent="0.3">
      <c r="B14" s="60" t="str">
        <f>Schedule!A2</f>
        <v>ATSAC</v>
      </c>
      <c r="C14" s="56"/>
      <c r="D14" s="59">
        <f>Schedule!D95</f>
        <v>42509</v>
      </c>
      <c r="E14" s="59">
        <f>Schedule!D95</f>
        <v>42509</v>
      </c>
      <c r="F14" s="56" t="s">
        <v>141</v>
      </c>
      <c r="G14" t="b">
        <v>1</v>
      </c>
    </row>
    <row r="15" spans="1:17" ht="31.2" x14ac:dyDescent="0.3">
      <c r="B15" s="60" t="str">
        <f>Schedule!A2</f>
        <v>ATSAC</v>
      </c>
      <c r="C15" s="56"/>
      <c r="D15" s="58">
        <f>Schedule!D112</f>
        <v>42541</v>
      </c>
      <c r="E15" s="58">
        <f>Schedule!D112</f>
        <v>42541</v>
      </c>
      <c r="F15" s="56" t="s">
        <v>135</v>
      </c>
      <c r="G15" t="b">
        <v>1</v>
      </c>
    </row>
    <row r="16" spans="1:17" ht="31.2" x14ac:dyDescent="0.3">
      <c r="B16" s="60" t="str">
        <f>Schedule!A2</f>
        <v>ATSAC</v>
      </c>
      <c r="C16" s="57"/>
      <c r="D16" s="58">
        <f>Schedule!D96</f>
        <v>42554</v>
      </c>
      <c r="E16" s="58">
        <f>Schedule!D96</f>
        <v>42554</v>
      </c>
      <c r="F16" s="57" t="s">
        <v>47</v>
      </c>
      <c r="G16" t="b">
        <v>1</v>
      </c>
    </row>
    <row r="17" spans="2:7" ht="31.2" x14ac:dyDescent="0.3">
      <c r="B17" s="60" t="str">
        <f>Schedule!A2</f>
        <v>ATSAC</v>
      </c>
      <c r="C17" s="56"/>
      <c r="D17" s="58" t="e">
        <f>Schedule!#REF!</f>
        <v>#REF!</v>
      </c>
      <c r="E17" s="58" t="e">
        <f>Schedule!#REF!</f>
        <v>#REF!</v>
      </c>
      <c r="F17" s="56" t="s">
        <v>110</v>
      </c>
      <c r="G17" t="b">
        <v>1</v>
      </c>
    </row>
    <row r="18" spans="2:7" ht="15.6" x14ac:dyDescent="0.3">
      <c r="B18" s="60" t="s">
        <v>164</v>
      </c>
      <c r="C18" s="56"/>
      <c r="D18" s="58"/>
      <c r="E18" s="58"/>
      <c r="F18" s="56"/>
    </row>
    <row r="19" spans="2:7" ht="46.8" x14ac:dyDescent="0.3">
      <c r="B19" s="60" t="str">
        <f>Schedule!A2</f>
        <v>ATSAC</v>
      </c>
      <c r="C19" s="56"/>
      <c r="D19" s="58">
        <f>Schedule!D98</f>
        <v>42569</v>
      </c>
      <c r="E19" s="58">
        <f>Schedule!D98</f>
        <v>42569</v>
      </c>
      <c r="F19" s="56" t="s">
        <v>136</v>
      </c>
      <c r="G19" t="b">
        <v>1</v>
      </c>
    </row>
    <row r="20" spans="2:7" ht="15.6" x14ac:dyDescent="0.3">
      <c r="B20" s="60" t="str">
        <f>Schedule!A2</f>
        <v>ATSAC</v>
      </c>
      <c r="C20" s="57"/>
      <c r="D20" s="59">
        <f>Schedule!D180</f>
        <v>42571</v>
      </c>
      <c r="E20" s="59">
        <f>Schedule!D180</f>
        <v>42571</v>
      </c>
      <c r="F20" s="57" t="s">
        <v>112</v>
      </c>
      <c r="G20" t="b">
        <v>1</v>
      </c>
    </row>
    <row r="21" spans="2:7" ht="31.2" x14ac:dyDescent="0.3">
      <c r="B21" s="60" t="str">
        <f>Schedule!A2</f>
        <v>ATSAC</v>
      </c>
      <c r="C21" s="56"/>
      <c r="D21" s="58">
        <f>Schedule!D180</f>
        <v>42571</v>
      </c>
      <c r="E21" s="58">
        <f>Schedule!D180</f>
        <v>42571</v>
      </c>
      <c r="F21" s="56" t="s">
        <v>120</v>
      </c>
      <c r="G21" t="b">
        <v>1</v>
      </c>
    </row>
    <row r="22" spans="2:7" ht="46.8" x14ac:dyDescent="0.3">
      <c r="B22" s="60" t="str">
        <f>Schedule!A2</f>
        <v>ATSAC</v>
      </c>
      <c r="C22" s="57"/>
      <c r="D22" s="59" t="e">
        <f>Schedule!#REF!</f>
        <v>#REF!</v>
      </c>
      <c r="E22" s="59" t="e">
        <f>Schedule!#REF!</f>
        <v>#REF!</v>
      </c>
      <c r="F22" s="57" t="s">
        <v>115</v>
      </c>
      <c r="G22" t="b">
        <v>1</v>
      </c>
    </row>
    <row r="23" spans="2:7" ht="126.6" x14ac:dyDescent="0.3">
      <c r="B23" s="60" t="str">
        <f>Schedule!A2</f>
        <v>ATSAC</v>
      </c>
      <c r="C23" s="64"/>
      <c r="D23" s="58">
        <f>Schedule!D171</f>
        <v>42583</v>
      </c>
      <c r="E23" s="58">
        <f>Schedule!D171</f>
        <v>42583</v>
      </c>
      <c r="F23" s="64" t="s">
        <v>144</v>
      </c>
      <c r="G23" t="b">
        <v>1</v>
      </c>
    </row>
    <row r="24" spans="2:7" ht="46.8" x14ac:dyDescent="0.3">
      <c r="C24" s="64"/>
      <c r="D24" s="58">
        <f>Schedule!D181</f>
        <v>42590</v>
      </c>
      <c r="E24" s="58">
        <f>Schedule!D181</f>
        <v>42590</v>
      </c>
      <c r="F24" s="75" t="s">
        <v>166</v>
      </c>
    </row>
    <row r="25" spans="2:7" ht="62.4" x14ac:dyDescent="0.3">
      <c r="B25" s="60" t="str">
        <f>Schedule!A2</f>
        <v>ATSAC</v>
      </c>
      <c r="C25" s="57"/>
      <c r="D25" s="59">
        <f>Schedule!D183</f>
        <v>42597</v>
      </c>
      <c r="E25" s="59">
        <f>Schedule!D183</f>
        <v>42597</v>
      </c>
      <c r="F25" s="57" t="s">
        <v>111</v>
      </c>
      <c r="G25" t="b">
        <v>1</v>
      </c>
    </row>
    <row r="26" spans="2:7" ht="15.6" x14ac:dyDescent="0.3">
      <c r="B26" s="60" t="str">
        <f>Schedule!A2</f>
        <v>ATSAC</v>
      </c>
      <c r="C26" s="57"/>
      <c r="D26" s="59">
        <f>Schedule!D65</f>
        <v>42614</v>
      </c>
      <c r="E26" s="59">
        <f>Schedule!D65</f>
        <v>42614</v>
      </c>
      <c r="F26" s="57" t="s">
        <v>163</v>
      </c>
    </row>
    <row r="27" spans="2:7" ht="15.6" x14ac:dyDescent="0.3">
      <c r="B27" s="60" t="str">
        <f>Schedule!A2</f>
        <v>ATSAC</v>
      </c>
      <c r="C27" s="56"/>
      <c r="D27" s="58">
        <f>Schedule!D190</f>
        <v>42631</v>
      </c>
      <c r="E27" s="58">
        <f>Schedule!D190</f>
        <v>42631</v>
      </c>
      <c r="F27" s="56" t="s">
        <v>137</v>
      </c>
      <c r="G27" t="b">
        <v>1</v>
      </c>
    </row>
    <row r="28" spans="2:7" ht="15.6" x14ac:dyDescent="0.3">
      <c r="B28" s="60" t="str">
        <f>Schedule!A2</f>
        <v>ATSAC</v>
      </c>
      <c r="C28" s="61"/>
      <c r="D28" s="59">
        <f>Schedule!D193</f>
        <v>42634</v>
      </c>
      <c r="E28" s="59">
        <f>Schedule!D193</f>
        <v>42634</v>
      </c>
      <c r="F28" s="61" t="s">
        <v>131</v>
      </c>
      <c r="G28" t="b">
        <v>1</v>
      </c>
    </row>
    <row r="29" spans="2:7" ht="31.2" x14ac:dyDescent="0.3">
      <c r="B29" s="60" t="str">
        <f>Schedule!A2</f>
        <v>ATSAC</v>
      </c>
      <c r="C29" s="56"/>
      <c r="D29" s="58">
        <f>Schedule!D199</f>
        <v>42656</v>
      </c>
      <c r="E29" s="58">
        <f>Schedule!D199</f>
        <v>42656</v>
      </c>
      <c r="F29" s="56" t="s">
        <v>198</v>
      </c>
      <c r="G29" t="b">
        <v>1</v>
      </c>
    </row>
    <row r="30" spans="2:7" ht="31.2" x14ac:dyDescent="0.3">
      <c r="B30" s="60" t="str">
        <f>Schedule!A2</f>
        <v>ATSAC</v>
      </c>
      <c r="C30" s="57"/>
      <c r="D30" s="59">
        <f>Schedule!D200</f>
        <v>42663</v>
      </c>
      <c r="E30" s="59">
        <f>Schedule!D200</f>
        <v>42663</v>
      </c>
      <c r="F30" s="57" t="s">
        <v>191</v>
      </c>
      <c r="G30" t="b">
        <v>1</v>
      </c>
    </row>
    <row r="31" spans="2:7" ht="15.6" x14ac:dyDescent="0.3">
      <c r="B31" s="60" t="s">
        <v>164</v>
      </c>
      <c r="C31" s="76"/>
      <c r="D31" s="59">
        <f>Schedule!D202</f>
        <v>42670</v>
      </c>
      <c r="E31" s="59">
        <f>Schedule!D202</f>
        <v>42670</v>
      </c>
      <c r="F31" s="76" t="s">
        <v>192</v>
      </c>
    </row>
    <row r="32" spans="2:7" ht="31.2" x14ac:dyDescent="0.3">
      <c r="C32" s="76"/>
      <c r="D32" s="59">
        <f>Schedule!D204</f>
        <v>42677</v>
      </c>
      <c r="E32" s="59">
        <f>Schedule!D204</f>
        <v>42677</v>
      </c>
      <c r="F32" s="76" t="s">
        <v>193</v>
      </c>
    </row>
    <row r="33" spans="2:7" ht="31.2" x14ac:dyDescent="0.3">
      <c r="C33" s="76"/>
      <c r="D33" s="77">
        <f>Schedule!D206</f>
        <v>42677</v>
      </c>
      <c r="E33" s="77">
        <f>Schedule!D206</f>
        <v>42677</v>
      </c>
      <c r="F33" s="78" t="s">
        <v>199</v>
      </c>
    </row>
    <row r="34" spans="2:7" ht="31.2" x14ac:dyDescent="0.3">
      <c r="B34" s="60" t="str">
        <f>Schedule!A2</f>
        <v>ATSAC</v>
      </c>
      <c r="C34" s="65"/>
      <c r="D34" s="66">
        <f>Schedule!D207</f>
        <v>42684</v>
      </c>
      <c r="E34" s="66">
        <f>Schedule!D207</f>
        <v>42684</v>
      </c>
      <c r="F34" s="65" t="s">
        <v>194</v>
      </c>
      <c r="G34" t="b">
        <v>1</v>
      </c>
    </row>
    <row r="35" spans="2:7" ht="15.6" x14ac:dyDescent="0.3">
      <c r="B35" s="60" t="str">
        <f>Schedule!A2</f>
        <v>ATSAC</v>
      </c>
      <c r="C35" s="56"/>
      <c r="D35" s="67">
        <f>Schedule!D69</f>
        <v>42719</v>
      </c>
      <c r="E35" s="67">
        <f>Schedule!D69</f>
        <v>42719</v>
      </c>
      <c r="F35" s="56" t="s">
        <v>132</v>
      </c>
      <c r="G35" t="b">
        <v>1</v>
      </c>
    </row>
    <row r="36" spans="2:7" x14ac:dyDescent="0.3">
      <c r="B36" s="60" t="s">
        <v>164</v>
      </c>
      <c r="D36" s="83">
        <f>Schedule!D91</f>
        <v>42419</v>
      </c>
      <c r="E36" s="83">
        <f>Schedule!D91</f>
        <v>42419</v>
      </c>
      <c r="F36" t="s">
        <v>172</v>
      </c>
      <c r="G36" t="b">
        <v>1</v>
      </c>
    </row>
    <row r="37" spans="2:7" x14ac:dyDescent="0.3">
      <c r="B37" s="60" t="s">
        <v>164</v>
      </c>
      <c r="D37" s="83">
        <f>Schedule!D92</f>
        <v>42554</v>
      </c>
      <c r="E37" s="83">
        <f>Schedule!D92</f>
        <v>42554</v>
      </c>
      <c r="F37" t="s">
        <v>173</v>
      </c>
      <c r="G37" t="b">
        <v>1</v>
      </c>
    </row>
    <row r="38" spans="2:7" x14ac:dyDescent="0.3">
      <c r="B38" s="60" t="s">
        <v>164</v>
      </c>
      <c r="D38" s="83">
        <f>Schedule!D93</f>
        <v>42729</v>
      </c>
      <c r="F38" t="s">
        <v>179</v>
      </c>
      <c r="G38" t="b">
        <v>1</v>
      </c>
    </row>
    <row r="39" spans="2:7" x14ac:dyDescent="0.3">
      <c r="B39" s="60" t="s">
        <v>164</v>
      </c>
      <c r="D39" s="83">
        <f>Schedule!D95</f>
        <v>42509</v>
      </c>
      <c r="E39" s="83">
        <f>Schedule!D95</f>
        <v>42509</v>
      </c>
      <c r="F39" t="s">
        <v>180</v>
      </c>
      <c r="G39" t="b">
        <v>1</v>
      </c>
    </row>
    <row r="40" spans="2:7" x14ac:dyDescent="0.3">
      <c r="B40" s="60" t="s">
        <v>164</v>
      </c>
      <c r="D40" s="83">
        <f>Schedule!D96</f>
        <v>42554</v>
      </c>
      <c r="E40" s="83">
        <f>Schedule!D96</f>
        <v>42554</v>
      </c>
      <c r="F40" t="s">
        <v>181</v>
      </c>
      <c r="G40" t="b">
        <v>1</v>
      </c>
    </row>
    <row r="41" spans="2:7" x14ac:dyDescent="0.3">
      <c r="B41" s="60" t="s">
        <v>164</v>
      </c>
      <c r="D41" s="83">
        <f>Schedule!D97</f>
        <v>42562</v>
      </c>
      <c r="E41" s="83">
        <f>Schedule!D97</f>
        <v>42562</v>
      </c>
      <c r="F41" t="s">
        <v>176</v>
      </c>
      <c r="G41" t="b">
        <v>1</v>
      </c>
    </row>
    <row r="42" spans="2:7" x14ac:dyDescent="0.3">
      <c r="B42" s="60" t="s">
        <v>164</v>
      </c>
      <c r="D42" s="83">
        <f>Schedule!D98</f>
        <v>42569</v>
      </c>
      <c r="E42" s="83">
        <f>Schedule!D98</f>
        <v>42569</v>
      </c>
      <c r="F42" t="s">
        <v>182</v>
      </c>
      <c r="G42" t="b">
        <v>1</v>
      </c>
    </row>
    <row r="43" spans="2:7" x14ac:dyDescent="0.3">
      <c r="B43" s="60" t="s">
        <v>164</v>
      </c>
      <c r="D43" s="83">
        <f>Schedule!D99</f>
        <v>42724</v>
      </c>
      <c r="E43" s="83">
        <f>Schedule!D99</f>
        <v>42724</v>
      </c>
      <c r="F43" t="s">
        <v>183</v>
      </c>
      <c r="G43" t="b">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35" zoomScale="90" zoomScaleNormal="90" workbookViewId="0">
      <selection activeCell="F22" sqref="F22"/>
    </sheetView>
  </sheetViews>
  <sheetFormatPr defaultRowHeight="14.4" x14ac:dyDescent="0.3"/>
  <cols>
    <col min="2" max="2" width="33.88671875" customWidth="1"/>
    <col min="4" max="4" width="18.88671875" customWidth="1"/>
    <col min="5" max="5" width="17.5546875" customWidth="1"/>
    <col min="6" max="6" width="31.6640625" customWidth="1"/>
  </cols>
  <sheetData>
    <row r="1" spans="1:15" x14ac:dyDescent="0.3">
      <c r="A1" s="55" t="s">
        <v>146</v>
      </c>
      <c r="B1" s="68" t="s">
        <v>147</v>
      </c>
      <c r="C1" s="55" t="s">
        <v>148</v>
      </c>
      <c r="D1" s="55" t="s">
        <v>149</v>
      </c>
      <c r="E1" s="55" t="s">
        <v>161</v>
      </c>
      <c r="F1" s="55" t="s">
        <v>150</v>
      </c>
      <c r="G1" t="s">
        <v>162</v>
      </c>
      <c r="H1" s="55" t="s">
        <v>151</v>
      </c>
      <c r="I1" s="55" t="s">
        <v>152</v>
      </c>
      <c r="J1" s="55" t="s">
        <v>153</v>
      </c>
      <c r="K1" s="55" t="s">
        <v>154</v>
      </c>
      <c r="L1" s="55" t="s">
        <v>155</v>
      </c>
      <c r="M1" s="55" t="s">
        <v>156</v>
      </c>
      <c r="N1" s="55" t="s">
        <v>159</v>
      </c>
      <c r="O1" s="55" t="s">
        <v>160</v>
      </c>
    </row>
    <row r="2" spans="1:15" ht="31.2" x14ac:dyDescent="0.3">
      <c r="B2" s="56" t="s">
        <v>83</v>
      </c>
      <c r="C2" s="56"/>
      <c r="D2" s="58">
        <f>Schedule!D91</f>
        <v>42419</v>
      </c>
      <c r="E2" s="58">
        <f>Schedule!D91</f>
        <v>42419</v>
      </c>
      <c r="G2" t="b">
        <v>1</v>
      </c>
    </row>
    <row r="3" spans="1:15" ht="50.4" x14ac:dyDescent="0.3">
      <c r="B3" s="56" t="s">
        <v>140</v>
      </c>
      <c r="C3" s="56"/>
      <c r="D3" s="58">
        <f>Schedule!D130</f>
        <v>42417</v>
      </c>
      <c r="E3" s="58">
        <f>Schedule!D130</f>
        <v>42417</v>
      </c>
      <c r="G3" t="b">
        <v>1</v>
      </c>
    </row>
    <row r="4" spans="1:15" ht="46.8" x14ac:dyDescent="0.3">
      <c r="B4" s="57" t="s">
        <v>134</v>
      </c>
      <c r="C4" s="57"/>
      <c r="D4" s="59">
        <f>Schedule!D137</f>
        <v>42447</v>
      </c>
      <c r="E4" s="59">
        <f>Schedule!D137</f>
        <v>42447</v>
      </c>
      <c r="G4" t="b">
        <v>1</v>
      </c>
    </row>
    <row r="5" spans="1:15" ht="46.8" x14ac:dyDescent="0.3">
      <c r="B5" s="56" t="s">
        <v>109</v>
      </c>
      <c r="C5" s="56"/>
      <c r="D5" s="58">
        <f>Schedule!D143</f>
        <v>42477</v>
      </c>
      <c r="E5" s="58">
        <f>Schedule!D143</f>
        <v>42477</v>
      </c>
      <c r="G5" t="b">
        <v>1</v>
      </c>
    </row>
    <row r="6" spans="1:15" ht="187.2" x14ac:dyDescent="0.3">
      <c r="B6" s="61" t="s">
        <v>143</v>
      </c>
      <c r="C6" s="61"/>
      <c r="D6" s="62">
        <f>Schedule!D109</f>
        <v>42477</v>
      </c>
      <c r="E6" s="62">
        <f>Schedule!D109</f>
        <v>42477</v>
      </c>
      <c r="G6" t="b">
        <v>1</v>
      </c>
    </row>
    <row r="7" spans="1:15" ht="64.2" x14ac:dyDescent="0.3">
      <c r="B7" s="56" t="s">
        <v>142</v>
      </c>
      <c r="C7" s="56"/>
      <c r="D7" s="58">
        <f>Schedule!D123</f>
        <v>42480</v>
      </c>
      <c r="E7" s="58">
        <f>Schedule!D123</f>
        <v>42480</v>
      </c>
      <c r="G7" t="b">
        <v>1</v>
      </c>
    </row>
    <row r="8" spans="1:15" ht="31.2" x14ac:dyDescent="0.3">
      <c r="B8" s="57" t="s">
        <v>84</v>
      </c>
      <c r="C8" s="57"/>
      <c r="D8" s="59">
        <f>Schedule!D92</f>
        <v>42554</v>
      </c>
      <c r="E8" s="59">
        <f>Schedule!D92</f>
        <v>42554</v>
      </c>
      <c r="G8" t="b">
        <v>1</v>
      </c>
    </row>
    <row r="9" spans="1:15" ht="48.6" x14ac:dyDescent="0.3">
      <c r="B9" s="63" t="s">
        <v>139</v>
      </c>
      <c r="C9" s="63"/>
      <c r="D9" s="58">
        <f>Schedule!D151</f>
        <v>42507</v>
      </c>
      <c r="E9" s="58">
        <f>Schedule!D151</f>
        <v>42507</v>
      </c>
      <c r="G9" t="b">
        <v>1</v>
      </c>
    </row>
    <row r="10" spans="1:15" ht="46.8" x14ac:dyDescent="0.3">
      <c r="B10" s="79" t="s">
        <v>165</v>
      </c>
      <c r="C10" s="63"/>
      <c r="D10" s="58">
        <f>Schedule!D181</f>
        <v>42590</v>
      </c>
      <c r="E10" s="58">
        <f>Schedule!D181</f>
        <v>42590</v>
      </c>
      <c r="G10" t="b">
        <v>1</v>
      </c>
    </row>
    <row r="11" spans="1:15" ht="46.8" x14ac:dyDescent="0.3">
      <c r="B11" s="56" t="s">
        <v>119</v>
      </c>
      <c r="C11" s="56"/>
      <c r="D11" s="58">
        <f>Schedule!D182</f>
        <v>42586</v>
      </c>
      <c r="E11" s="58">
        <f>Schedule!D182</f>
        <v>42586</v>
      </c>
      <c r="G11" t="b">
        <v>1</v>
      </c>
    </row>
    <row r="12" spans="1:15" ht="31.2" x14ac:dyDescent="0.3">
      <c r="B12" s="57" t="s">
        <v>106</v>
      </c>
      <c r="C12" s="57"/>
      <c r="D12" s="59">
        <f>Schedule!D148</f>
        <v>42537</v>
      </c>
      <c r="E12" s="59">
        <f>Schedule!D148</f>
        <v>42537</v>
      </c>
      <c r="G12" t="b">
        <v>1</v>
      </c>
    </row>
    <row r="13" spans="1:15" ht="15.6" x14ac:dyDescent="0.3">
      <c r="B13" s="56" t="s">
        <v>141</v>
      </c>
      <c r="C13" s="56"/>
      <c r="D13" s="58">
        <f>Schedule!D95</f>
        <v>42509</v>
      </c>
      <c r="E13" s="58">
        <f>Schedule!D95</f>
        <v>42509</v>
      </c>
      <c r="G13" t="b">
        <v>1</v>
      </c>
    </row>
    <row r="14" spans="1:15" ht="31.2" x14ac:dyDescent="0.3">
      <c r="B14" s="56" t="s">
        <v>135</v>
      </c>
      <c r="C14" s="56"/>
      <c r="D14" s="58">
        <f>Schedule!D112</f>
        <v>42541</v>
      </c>
      <c r="E14" s="58">
        <f>Schedule!D112</f>
        <v>42541</v>
      </c>
      <c r="G14" t="b">
        <v>1</v>
      </c>
    </row>
    <row r="15" spans="1:15" ht="46.8" x14ac:dyDescent="0.3">
      <c r="B15" s="57" t="s">
        <v>425</v>
      </c>
      <c r="C15" s="57"/>
      <c r="D15" s="59">
        <f>Schedule!D96</f>
        <v>42554</v>
      </c>
      <c r="E15" s="59">
        <f>Schedule!D96</f>
        <v>42554</v>
      </c>
      <c r="G15" t="b">
        <v>1</v>
      </c>
    </row>
    <row r="16" spans="1:15" ht="46.8" x14ac:dyDescent="0.3">
      <c r="B16" s="56" t="s">
        <v>427</v>
      </c>
      <c r="C16" s="56"/>
      <c r="D16" s="58">
        <f>Schedule!D160</f>
        <v>42564</v>
      </c>
      <c r="E16" s="58">
        <f>Schedule!D160</f>
        <v>42564</v>
      </c>
      <c r="G16" t="b">
        <v>1</v>
      </c>
    </row>
    <row r="17" spans="2:7" ht="46.8" x14ac:dyDescent="0.3">
      <c r="B17" s="56" t="s">
        <v>428</v>
      </c>
      <c r="C17" s="56"/>
      <c r="D17" s="58">
        <f>Schedule!D164</f>
        <v>42571</v>
      </c>
      <c r="E17" s="58">
        <f>Schedule!D164</f>
        <v>42571</v>
      </c>
    </row>
    <row r="18" spans="2:7" ht="62.4" x14ac:dyDescent="0.3">
      <c r="B18" s="56" t="s">
        <v>429</v>
      </c>
      <c r="C18" s="56"/>
      <c r="D18" s="58">
        <f>Schedule!D166</f>
        <v>42576</v>
      </c>
      <c r="E18" s="58">
        <f>Schedule!D166</f>
        <v>42576</v>
      </c>
    </row>
    <row r="19" spans="2:7" ht="46.8" x14ac:dyDescent="0.3">
      <c r="B19" s="56" t="s">
        <v>136</v>
      </c>
      <c r="C19" s="56"/>
      <c r="D19" s="58">
        <f>Schedule!D98</f>
        <v>42569</v>
      </c>
      <c r="E19" s="58">
        <f>Schedule!D98</f>
        <v>42569</v>
      </c>
      <c r="G19" t="b">
        <v>1</v>
      </c>
    </row>
    <row r="20" spans="2:7" ht="15.6" x14ac:dyDescent="0.3">
      <c r="B20" s="57" t="s">
        <v>112</v>
      </c>
      <c r="C20" s="57"/>
      <c r="D20" s="59">
        <f>Schedule!D180</f>
        <v>42571</v>
      </c>
      <c r="E20" s="59">
        <f>Schedule!D180</f>
        <v>42571</v>
      </c>
      <c r="G20" t="b">
        <v>1</v>
      </c>
    </row>
    <row r="21" spans="2:7" ht="31.2" x14ac:dyDescent="0.3">
      <c r="B21" s="56" t="s">
        <v>120</v>
      </c>
      <c r="C21" s="56"/>
      <c r="D21" s="58">
        <f>Schedule!D180</f>
        <v>42571</v>
      </c>
      <c r="E21" s="58">
        <f>Schedule!D180</f>
        <v>42571</v>
      </c>
      <c r="G21" t="b">
        <v>1</v>
      </c>
    </row>
    <row r="22" spans="2:7" ht="46.8" x14ac:dyDescent="0.3">
      <c r="B22" s="57" t="s">
        <v>115</v>
      </c>
      <c r="C22" s="57"/>
      <c r="D22" s="59">
        <f>Schedule!D182</f>
        <v>42586</v>
      </c>
      <c r="E22" s="59">
        <f>Schedule!D182</f>
        <v>42586</v>
      </c>
      <c r="G22" t="b">
        <v>1</v>
      </c>
    </row>
    <row r="23" spans="2:7" ht="157.80000000000001" x14ac:dyDescent="0.3">
      <c r="B23" s="64" t="s">
        <v>144</v>
      </c>
      <c r="C23" s="64"/>
      <c r="D23" s="58">
        <f>Schedule!D171</f>
        <v>42583</v>
      </c>
      <c r="E23" s="58">
        <f>Schedule!D171</f>
        <v>42583</v>
      </c>
      <c r="G23" t="b">
        <v>1</v>
      </c>
    </row>
    <row r="24" spans="2:7" ht="46.8" x14ac:dyDescent="0.3">
      <c r="B24" s="75" t="s">
        <v>166</v>
      </c>
      <c r="C24" s="64"/>
      <c r="D24" s="58">
        <f>Schedule!D181</f>
        <v>42590</v>
      </c>
      <c r="E24" s="58">
        <f>Schedule!D181</f>
        <v>42590</v>
      </c>
      <c r="G24" t="b">
        <v>1</v>
      </c>
    </row>
    <row r="25" spans="2:7" ht="62.4" x14ac:dyDescent="0.3">
      <c r="B25" s="57" t="s">
        <v>111</v>
      </c>
      <c r="C25" s="57"/>
      <c r="D25" s="59">
        <f>Schedule!D183</f>
        <v>42597</v>
      </c>
      <c r="E25" s="59">
        <f>Schedule!D183</f>
        <v>42597</v>
      </c>
      <c r="G25" t="b">
        <v>1</v>
      </c>
    </row>
    <row r="26" spans="2:7" ht="15.6" x14ac:dyDescent="0.3">
      <c r="B26" s="57" t="s">
        <v>163</v>
      </c>
      <c r="C26" s="57"/>
      <c r="D26" s="59">
        <f>Schedule!D65</f>
        <v>42614</v>
      </c>
      <c r="E26" s="59">
        <f>Schedule!D65</f>
        <v>42614</v>
      </c>
    </row>
    <row r="27" spans="2:7" ht="15.6" x14ac:dyDescent="0.3">
      <c r="B27" s="56" t="s">
        <v>137</v>
      </c>
      <c r="C27" s="56"/>
      <c r="D27" s="58">
        <f>Schedule!D190</f>
        <v>42631</v>
      </c>
      <c r="E27" s="58">
        <f>Schedule!D190</f>
        <v>42631</v>
      </c>
      <c r="G27" t="b">
        <v>1</v>
      </c>
    </row>
    <row r="28" spans="2:7" ht="15.6" x14ac:dyDescent="0.3">
      <c r="B28" s="61" t="s">
        <v>131</v>
      </c>
      <c r="C28" s="61"/>
      <c r="D28" s="59">
        <f>Schedule!D193</f>
        <v>42634</v>
      </c>
      <c r="E28" s="59">
        <f>Schedule!D193</f>
        <v>42634</v>
      </c>
      <c r="G28" t="b">
        <v>1</v>
      </c>
    </row>
    <row r="29" spans="2:7" ht="46.8" x14ac:dyDescent="0.3">
      <c r="B29" s="56" t="s">
        <v>198</v>
      </c>
      <c r="C29" s="56"/>
      <c r="D29" s="58">
        <f>Schedule!D199</f>
        <v>42656</v>
      </c>
      <c r="E29" s="58">
        <f>Schedule!D199</f>
        <v>42656</v>
      </c>
      <c r="G29" t="b">
        <v>1</v>
      </c>
    </row>
    <row r="30" spans="2:7" ht="31.2" x14ac:dyDescent="0.3">
      <c r="B30" s="57" t="s">
        <v>384</v>
      </c>
      <c r="C30" s="57"/>
      <c r="D30" s="59">
        <f>Schedule!D200</f>
        <v>42663</v>
      </c>
      <c r="E30" s="59">
        <f>Schedule!D200</f>
        <v>42663</v>
      </c>
      <c r="G30" t="b">
        <v>1</v>
      </c>
    </row>
    <row r="31" spans="2:7" ht="31.2" x14ac:dyDescent="0.3">
      <c r="B31" s="76" t="s">
        <v>192</v>
      </c>
      <c r="C31" s="76"/>
      <c r="D31" s="59">
        <f>Schedule!D202</f>
        <v>42670</v>
      </c>
      <c r="E31" s="59">
        <f>Schedule!D202</f>
        <v>42670</v>
      </c>
    </row>
    <row r="32" spans="2:7" ht="31.2" x14ac:dyDescent="0.3">
      <c r="B32" s="76" t="s">
        <v>193</v>
      </c>
      <c r="C32" s="76"/>
      <c r="D32" s="59">
        <f>Schedule!D204</f>
        <v>42677</v>
      </c>
      <c r="E32" s="59">
        <f>Schedule!D204</f>
        <v>42677</v>
      </c>
    </row>
    <row r="33" spans="2:7" ht="46.8" x14ac:dyDescent="0.3">
      <c r="B33" s="78" t="s">
        <v>200</v>
      </c>
      <c r="C33" s="76"/>
      <c r="D33" s="77">
        <f>Schedule!D206</f>
        <v>42677</v>
      </c>
      <c r="E33" s="77">
        <f>Schedule!D206</f>
        <v>42677</v>
      </c>
      <c r="G33" t="b">
        <v>1</v>
      </c>
    </row>
    <row r="34" spans="2:7" ht="31.2" x14ac:dyDescent="0.3">
      <c r="B34" s="65" t="s">
        <v>194</v>
      </c>
      <c r="C34" s="65"/>
      <c r="D34" s="66">
        <f>Schedule!D207</f>
        <v>42684</v>
      </c>
      <c r="E34" s="66">
        <f>Schedule!D207</f>
        <v>42684</v>
      </c>
      <c r="G34" t="b">
        <v>1</v>
      </c>
    </row>
    <row r="35" spans="2:7" ht="15.6" x14ac:dyDescent="0.3">
      <c r="B35" s="56" t="s">
        <v>132</v>
      </c>
      <c r="C35" s="56"/>
      <c r="D35" s="67">
        <f>Schedule!D69</f>
        <v>42719</v>
      </c>
      <c r="E35" s="67">
        <f>Schedule!D69</f>
        <v>42719</v>
      </c>
      <c r="G35" t="b">
        <v>1</v>
      </c>
    </row>
    <row r="36" spans="2:7" x14ac:dyDescent="0.3">
      <c r="B36" t="s">
        <v>172</v>
      </c>
      <c r="D36" s="83">
        <f>Schedule!D91</f>
        <v>42419</v>
      </c>
      <c r="E36" s="83">
        <f>Schedule!D91</f>
        <v>42419</v>
      </c>
      <c r="G36" t="b">
        <v>1</v>
      </c>
    </row>
    <row r="37" spans="2:7" x14ac:dyDescent="0.3">
      <c r="B37" t="s">
        <v>184</v>
      </c>
      <c r="D37" s="83">
        <f>Schedule!D92</f>
        <v>42554</v>
      </c>
      <c r="E37" s="83">
        <f>Schedule!D92</f>
        <v>42554</v>
      </c>
      <c r="G37" t="b">
        <v>1</v>
      </c>
    </row>
    <row r="38" spans="2:7" x14ac:dyDescent="0.3">
      <c r="B38" t="s">
        <v>179</v>
      </c>
      <c r="D38" s="83">
        <f>Schedule!D93</f>
        <v>42729</v>
      </c>
      <c r="E38" s="83">
        <f>Schedule!D93</f>
        <v>42729</v>
      </c>
      <c r="G38" t="b">
        <v>1</v>
      </c>
    </row>
    <row r="39" spans="2:7" x14ac:dyDescent="0.3">
      <c r="B39" t="s">
        <v>175</v>
      </c>
      <c r="D39" s="83">
        <f>Schedule!D95</f>
        <v>42509</v>
      </c>
      <c r="E39" s="83">
        <f>Schedule!D95</f>
        <v>42509</v>
      </c>
      <c r="G39" t="b">
        <v>1</v>
      </c>
    </row>
    <row r="40" spans="2:7" x14ac:dyDescent="0.3">
      <c r="B40" t="s">
        <v>426</v>
      </c>
      <c r="D40" s="83">
        <f>Schedule!D96</f>
        <v>42554</v>
      </c>
      <c r="E40" s="83">
        <f>Schedule!D96</f>
        <v>42554</v>
      </c>
      <c r="G40" t="b">
        <v>1</v>
      </c>
    </row>
    <row r="41" spans="2:7" x14ac:dyDescent="0.3">
      <c r="B41" t="s">
        <v>176</v>
      </c>
      <c r="D41" s="83">
        <f>Schedule!D97</f>
        <v>42562</v>
      </c>
      <c r="E41" s="83">
        <f>Schedule!D97</f>
        <v>42562</v>
      </c>
      <c r="G41" t="b">
        <v>1</v>
      </c>
    </row>
    <row r="42" spans="2:7" x14ac:dyDescent="0.3">
      <c r="B42" t="s">
        <v>185</v>
      </c>
      <c r="D42" s="83">
        <f>Schedule!D98</f>
        <v>42569</v>
      </c>
      <c r="E42" s="83">
        <f>Schedule!D98</f>
        <v>42569</v>
      </c>
      <c r="G42" t="b">
        <v>1</v>
      </c>
    </row>
    <row r="43" spans="2:7" x14ac:dyDescent="0.3">
      <c r="B43" t="s">
        <v>186</v>
      </c>
      <c r="D43" s="83">
        <f>Schedule!D99</f>
        <v>42724</v>
      </c>
      <c r="E43" s="83">
        <f>Schedule!D99</f>
        <v>42724</v>
      </c>
      <c r="G43"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2B1FB7E7C2E340A9D24CBF4DC28A5D" ma:contentTypeVersion="" ma:contentTypeDescription="Create a new document." ma:contentTypeScope="" ma:versionID="504039df3809a2edc24aeba29f311606">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pic xmlns="$ListId:docs;">A - Planning</Topi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3C6FCE-19EC-481E-8986-E1C5F0AE206A}"/>
</file>

<file path=customXml/itemProps2.xml><?xml version="1.0" encoding="utf-8"?>
<ds:datastoreItem xmlns:ds="http://schemas.openxmlformats.org/officeDocument/2006/customXml" ds:itemID="{39DA2705-4994-4406-918F-810587D676C6}"/>
</file>

<file path=customXml/itemProps3.xml><?xml version="1.0" encoding="utf-8"?>
<ds:datastoreItem xmlns:ds="http://schemas.openxmlformats.org/officeDocument/2006/customXml" ds:itemID="{D0A95152-5154-440D-AD41-571F4C175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Schedule</vt:lpstr>
      <vt:lpstr>Tasks summary</vt:lpstr>
      <vt:lpstr>Schedule summary</vt:lpstr>
      <vt:lpstr>main sharepoint</vt:lpstr>
      <vt:lpstr>ind SP</vt:lpstr>
      <vt:lpstr>AdvisoryCommittee</vt:lpstr>
      <vt:lpstr>closingrecordsandarchival</vt:lpstr>
      <vt:lpstr>CommunicationsPlanning</vt:lpstr>
      <vt:lpstr>ConceptDevelopment</vt:lpstr>
      <vt:lpstr>dasfeeapprovalpart2</vt:lpstr>
      <vt:lpstr>documentpreparation</vt:lpstr>
      <vt:lpstr>EQCFacilitatedHeaerings</vt:lpstr>
      <vt:lpstr>eqcmeeting</vt:lpstr>
      <vt:lpstr>EQCPreparation</vt:lpstr>
      <vt:lpstr>Fees</vt:lpstr>
      <vt:lpstr>filing</vt:lpstr>
      <vt:lpstr>InitialRuleWork</vt:lpstr>
      <vt:lpstr>keepmanagementinformed</vt:lpstr>
      <vt:lpstr>legislativecounselnotification</vt:lpstr>
      <vt:lpstr>noticepublicationdate</vt:lpstr>
      <vt:lpstr>Notifications</vt:lpstr>
      <vt:lpstr>OverviewofKeyDates</vt:lpstr>
      <vt:lpstr>posteqc</vt:lpstr>
      <vt:lpstr>PreplanningforHearings</vt:lpstr>
      <vt:lpstr>PreviewPeriod</vt:lpstr>
      <vt:lpstr>PublicCommentandTestimony</vt:lpstr>
      <vt:lpstr>PublicCommentCloses</vt:lpstr>
      <vt:lpstr>PublicNotice</vt:lpstr>
      <vt:lpstr>RulePublicationWork</vt:lpstr>
      <vt:lpstr>SIP</vt:lpstr>
      <vt:lpstr>StartRulemaking</vt:lpstr>
    </vt:vector>
  </TitlesOfParts>
  <Company>State of Oregon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Meyer Goldstein</dc:creator>
  <cp:lastModifiedBy>Meyer Goldstein</cp:lastModifiedBy>
  <cp:lastPrinted>2016-01-14T22:42:20Z</cp:lastPrinted>
  <dcterms:created xsi:type="dcterms:W3CDTF">2015-03-23T15:20:38Z</dcterms:created>
  <dcterms:modified xsi:type="dcterms:W3CDTF">2016-01-20T23:46:59Z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0x010100D02B1FB7E7C2E340A9D24CBF4DC28A5D</vt:lpwstr>
  </property>
  <property fmtid="{D5CDD505-2E9C-101B-9397-08002B2CF9AE}" pid="3" name="Order">
    <vt:r8>900</vt:r8>
  </property>
  <property fmtid="{D5CDD505-2E9C-101B-9397-08002B2CF9AE}" pid="4" name="FileDirRef">
    <vt:lpwstr>programs/rulemaking/aq/atbr2016/docs</vt:lpwstr>
  </property>
  <property fmtid="{D5CDD505-2E9C-101B-9397-08002B2CF9AE}" pid="5" name="FileLeafRef">
    <vt:lpwstr>atbr2016 rulemaking_schedule.xlsx</vt:lpwstr>
  </property>
  <property fmtid="{D5CDD505-2E9C-101B-9397-08002B2CF9AE}" pid="6" name="FSObjType">
    <vt:lpwstr>0</vt:lpwstr>
  </property>
</Properties>
</file>