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H47"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262" l="1"/>
  <c r="AAH262" s="1"/>
  <c r="H262" s="1"/>
  <c r="R5"/>
  <c r="S6"/>
  <c r="R4"/>
  <c r="AAH47"/>
  <c r="E262" l="1"/>
  <c r="AAG264"/>
  <c r="G264" s="1"/>
  <c r="F262"/>
  <c r="S5"/>
  <c r="T6"/>
  <c r="S4"/>
  <c r="AAG48"/>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AAH433"/>
  <c r="H433" s="1"/>
  <c r="F433" s="1"/>
  <c r="AAY17"/>
  <c r="AAX17" s="1"/>
  <c r="ABA17"/>
  <c r="AAV17" s="1"/>
  <c r="E382"/>
  <c r="G370" l="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ABD15"/>
  <c r="ABC15" s="1"/>
  <c r="E21"/>
  <c r="F21"/>
  <c r="AAG353"/>
  <c r="G353" s="1"/>
  <c r="AAH353" s="1"/>
  <c r="H353" s="1"/>
  <c r="E225"/>
  <c r="F225"/>
  <c r="E433"/>
  <c r="E323"/>
  <c r="E332"/>
  <c r="ABA15"/>
  <c r="AAV15" s="1"/>
  <c r="AAY15"/>
  <c r="AAX15" s="1"/>
  <c r="E395" l="1"/>
  <c r="AAG42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E383"/>
  <c r="F238" l="1"/>
  <c r="AAG239"/>
  <c r="G239" s="1"/>
  <c r="AAH239" s="1"/>
  <c r="H239" s="1"/>
  <c r="AAG241" s="1"/>
  <c r="G241" s="1"/>
  <c r="AAH241" s="1"/>
  <c r="H241" s="1"/>
  <c r="CA6"/>
  <c r="CA5" s="1"/>
  <c r="BZ4"/>
  <c r="AAH85"/>
  <c r="H85" s="1"/>
  <c r="E85" s="1"/>
  <c r="E354"/>
  <c r="AAG355"/>
  <c r="G355" s="1"/>
  <c r="AAH355" s="1"/>
  <c r="H355" s="1"/>
  <c r="F354"/>
  <c r="E227"/>
  <c r="AAG228"/>
  <c r="G228" s="1"/>
  <c r="F227"/>
  <c r="E384"/>
  <c r="E423" l="1"/>
  <c r="AAG424"/>
  <c r="E239"/>
  <c r="F239"/>
  <c r="CB6"/>
  <c r="CB5" s="1"/>
  <c r="CA4"/>
  <c r="AAH228"/>
  <c r="H228" s="1"/>
  <c r="E228" s="1"/>
  <c r="F85"/>
  <c r="AAG90"/>
  <c r="G90" s="1"/>
  <c r="E241"/>
  <c r="AAG242"/>
  <c r="G242" s="1"/>
  <c r="AAH242" s="1"/>
  <c r="H242" s="1"/>
  <c r="F241"/>
  <c r="E355"/>
  <c r="AAG356"/>
  <c r="G356" s="1"/>
  <c r="AAH356" s="1"/>
  <c r="H356" s="1"/>
  <c r="F355"/>
  <c r="F384"/>
  <c r="F423"/>
  <c r="CC6" l="1"/>
  <c r="CC5" s="1"/>
  <c r="CB4"/>
  <c r="E356"/>
  <c r="AAG357"/>
  <c r="G357" s="1"/>
  <c r="AAH357" s="1"/>
  <c r="H357" s="1"/>
  <c r="F356"/>
  <c r="AAG229"/>
  <c r="G229" s="1"/>
  <c r="AAH229" s="1"/>
  <c r="H229" s="1"/>
  <c r="F228"/>
  <c r="E242"/>
  <c r="F242"/>
  <c r="AAG243"/>
  <c r="G243" s="1"/>
  <c r="AAH243" s="1"/>
  <c r="H243" s="1"/>
  <c r="AAH90"/>
  <c r="H90" s="1"/>
  <c r="E385"/>
  <c r="AAG427"/>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<sst xmlns="http://schemas.openxmlformats.org/spreadsheetml/2006/main" count="1349" uniqueCount="395">
  <si>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</si>
  <si>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</si>
  <si>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</si>
  <si>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</si>
  <si>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</si>
  <si>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</si>
  <si>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</si>
  <si>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</si>
  <si>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</si>
  <si>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</si>
  <si>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</si>
  <si>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</si>
  <si>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</si>
  <si>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</si>
  <si>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</si>
  <si>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</si>
  <si>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</si>
  <si>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</si>
  <si>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</si>
  <si>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</si>
  <si>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</si>
  <si>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</si>
  <si>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</si>
  <si>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</si>
  <si>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</si>
  <si>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</si>
  <si>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</si>
  <si>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</si>
  <si>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</si>
  <si>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</si>
  <si>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</si>
  <si>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</si>
  <si>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</si>
  <si>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</si>
  <si>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</si>
  <si>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</si>
  <si>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</si>
  <si>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</si>
  <si>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</si>
  <si>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</si>
  <si>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</si>
  <si>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</si>
  <si>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</si>
  <si>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</si>
  <si>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</si>
  <si>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</si>
  <si>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</si>
  <si>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</si>
  <si>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</si>
  <si>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</si>
  <si>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</si>
  <si>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</si>
  <si>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</si>
  <si>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</si>
  <si>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</si>
  <si>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</si>
  <si>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</si>
  <si>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</si>
  <si>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</si>
  <si>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</si>
  <si>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</si>
  <si>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</si>
  <si>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</si>
  <si>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</si>
  <si>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</si>
  <si>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</si>
  <si>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</si>
  <si>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</si>
  <si>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</si>
  <si>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</si>
  <si>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</si>
  <si>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</si>
  <si>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</si>
  <si>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</si>
  <si>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</si>
  <si>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</si>
  <si>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</si>
  <si>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</si>
  <si>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</si>
  <si>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</si>
  <si>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</si>
  <si>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</si>
  <si>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</si>
  <si>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</si>
  <si>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</si>
  <si>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</si>
  <si>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</si>
  <si>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</si>
  <si>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</si>
  <si>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</si>
  <si>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</si>
  <si>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</si>
  <si>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</si>
  <si>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</si>
  <si>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</si>
  <si>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</si>
  <si>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</si>
  <si>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</si>
  <si>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</si>
  <si>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</si>
  <si>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</si>
  <si>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</si>
  <si>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</si>
  <si>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</si>
  <si>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</si>
  <si>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</si>
  <si>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</si>
  <si>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</si>
  <si>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</si>
  <si>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</si>
  <si>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</si>
  <si>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</si>
  <si>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</si>
  <si>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</si>
  <si>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</si>
  <si>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</si>
  <si>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</si>
  <si>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</si>
  <si>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</si>
  <si>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</si>
  <si>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</si>
  <si>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</si>
  <si>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</si>
  <si>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</si>
  <si>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</si>
  <si>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</si>
  <si>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</si>
  <si>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</si>
  <si>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</si>
  <si>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</si>
  <si>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</si>
  <si>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</si>
  <si>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</si>
  <si>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</si>
  <si>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</si>
  <si>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</si>
  <si>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</si>
  <si>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</si>
  <si>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</si>
  <si>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</si>
  <si>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</si>
  <si>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</si>
  <si>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</si>
  <si>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</si>
  <si>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</si>
  <si>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</si>
  <si>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</si>
  <si>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</si>
  <si>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</si>
  <si>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</si>
  <si>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</si>
  <si>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</si>
  <si>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</si>
  <si>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</si>
  <si>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</si>
  <si>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</si>
  <si>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</si>
  <si>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</si>
  <si>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</si>
  <si>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</si>
  <si>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</si>
  <si>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</si>
  <si>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</si>
  <si>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</si>
  <si>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</si>
  <si>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</si>
  <si>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</si>
  <si>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</si>
  <si>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</si>
  <si>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</si>
  <si>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</si>
  <si>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</si>
  <si>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</si>
  <si>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</si>
  <si>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</si>
  <si>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</si>
  <si>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</si>
  <si>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</si>
  <si>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</si>
  <si>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</si>
  <si>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</si>
  <si>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</si>
  <si>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</si>
  <si>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</si>
  <si>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</si>
  <si>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</si>
  <si>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</si>
  <si>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</si>
  <si>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</si>
  <si>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</si>
  <si>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</si>
  <si>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</si>
  <si>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</si>
  <si>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</si>
  <si>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</si>
  <si>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</si>
  <si>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</si>
  <si>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</si>
  <si>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</si>
  <si>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</si>
  <si>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</si>
  <si>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</si>
  <si>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</si>
  <si>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</si>
  <si>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</si>
  <si>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</si>
  <si>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</si>
  <si>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</si>
  <si>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</si>
  <si>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</si>
  <si>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</si>
  <si>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</si>
  <si>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</si>
  <si>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</si>
  <si>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</si>
  <si>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</si>
  <si>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</si>
  <si>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</si>
  <si>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</si>
  <si>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</si>
  <si>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</si>
  <si>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</si>
  <si>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</si>
  <si>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</si>
  <si>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</si>
  <si>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</si>
  <si>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</si>
  <si>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</si>
  <si>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</si>
  <si>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</si>
  <si>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</si>
  <si>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</si>
  <si>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</si>
  <si>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</si>
  <si>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</si>
  <si>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</si>
  <si>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</si>
  <si>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</si>
  <si>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</si>
  <si>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</si>
  <si>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</si>
  <si>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</si>
  <si>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</si>
  <si>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</si>
  <si>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</si>
  <si>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</si>
  <si>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</si>
  <si>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</si>
  <si>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</si>
  <si>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</si>
  <si>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</si>
  <si>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</si>
  <si>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</si>
  <si>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</si>
  <si>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</si>
  <si>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</si>
  <si>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</si>
  <si>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</si>
  <si>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</si>
  <si>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</si>
  <si>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</si>
  <si>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</si>
  <si>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</si>
  <si>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</si>
  <si>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</si>
  <si>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</si>
  <si>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</si>
  <si>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</si>
  <si>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</si>
  <si>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</si>
  <si>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</si>
  <si>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</si>
  <si>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</si>
  <si>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</si>
  <si>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</si>
  <si>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</si>
  <si>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</si>
  <si>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</si>
  <si>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</si>
  <si>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</si>
  <si>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</si>
  <si>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</si>
  <si>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</si>
  <si>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</si>
  <si>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</si>
  <si>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</si>
  <si>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</si>
  <si>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</si>
  <si>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</si>
  <si>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</si>
  <si>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</si>
  <si>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</si>
  <si>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</si>
  <si>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</si>
  <si>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</si>
  <si>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</si>
  <si>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</si>
  <si>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</si>
  <si>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</si>
  <si>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</si>
  <si>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</si>
  <si>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</si>
  <si>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</si>
  <si>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</si>
  <si>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</si>
  <si>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</si>
  <si>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</si>
  <si>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</si>
  <si>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</si>
  <si>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</si>
  <si>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</si>
  <si>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</si>
  <si>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</si>
  <si>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</si>
  <si>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</si>
  <si>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</si>
  <si>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</si>
  <si>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</si>
  <si>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</si>
  <si>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</si>
  <si>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</si>
  <si>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</si>
  <si>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</si>
  <si>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</si>
  <si>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</si>
  <si>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</si>
  <si>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</si>
  <si>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</si>
  <si>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</si>
  <si>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</si>
  <si>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</si>
  <si>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</si>
  <si>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</si>
  <si>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</si>
  <si>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</si>
  <si>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</si>
  <si>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</si>
  <si>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</si>
  <si>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</si>
  <si>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</si>
  <si>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</si>
  <si>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</si>
  <si>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</si>
  <si>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</si>
  <si>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</si>
  <si>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</si>
  <si>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</si>
  <si>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</si>
  <si>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</si>
  <si>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</si>
  <si>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</si>
  <si>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</si>
  <si>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</si>
  <si>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</si>
  <si>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</si>
  <si>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</si>
  <si>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</si>
  <si>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</si>
  <si>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</si>
  <si>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</si>
  <si>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</si>
  <si>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</si>
  <si>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</si>
  <si>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</si>
  <si>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</si>
  <si>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</si>
  <si>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</si>
  <si>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</si>
  <si>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</si>
  <si>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</si>
  <si>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</si>
  <si>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</si>
  <si>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</si>
  <si>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</si>
  <si>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</si>
  <si>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</si>
  <si>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</si>
  <si>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</si>
  <si>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</si>
  <si>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</si>
  <si>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</si>
  <si>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</si>
  <si>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</si>
  <si>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</si>
  <si>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</si>
  <si>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</si>
  <si>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</si>
  <si>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</si>
  <si>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</si>
  <si>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</si>
  <si>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</si>
  <si>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</si>
  <si>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</si>
  <si>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</si>
  <si>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Diesel Grants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</si>
</sst>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ACURTIS\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ACURTIS\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ACURTIS\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435" zoomScaleNormal="100" workbookViewId="0">
      <selection activeCell="G452" sqref="G452"/>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394</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07/16/13</v>
      </c>
      <c r="H4" s="761"/>
      <c r="I4" s="598"/>
      <c r="J4" s="730">
        <f ca="1">J5</f>
        <v>41471</v>
      </c>
      <c r="K4" s="730" t="str">
        <f ca="1">IF(WEEKDAY(K$6)=2,K6,"")</f>
        <v/>
      </c>
      <c r="L4" s="730" t="str">
        <f t="shared" ref="L4:BW4" ca="1" si="0">IF(WEEKDAY(L$6)=2,L6,"")</f>
        <v/>
      </c>
      <c r="M4" s="730" t="str">
        <f t="shared" ca="1" si="0"/>
        <v/>
      </c>
      <c r="N4" s="730" t="str">
        <f t="shared" ca="1" si="0"/>
        <v/>
      </c>
      <c r="O4" s="730" t="str">
        <f t="shared" ca="1" si="0"/>
        <v/>
      </c>
      <c r="P4" s="730">
        <f t="shared" ca="1" si="0"/>
        <v>41477</v>
      </c>
      <c r="Q4" s="730" t="str">
        <f t="shared" ca="1" si="0"/>
        <v/>
      </c>
      <c r="R4" s="730" t="str">
        <f t="shared" ca="1" si="0"/>
        <v/>
      </c>
      <c r="S4" s="730" t="str">
        <f t="shared" ca="1" si="0"/>
        <v/>
      </c>
      <c r="T4" s="730" t="str">
        <f t="shared" ca="1" si="0"/>
        <v/>
      </c>
      <c r="U4" s="730" t="str">
        <f t="shared" ca="1" si="0"/>
        <v/>
      </c>
      <c r="V4" s="730" t="str">
        <f t="shared" ca="1" si="0"/>
        <v/>
      </c>
      <c r="W4" s="730">
        <f t="shared" ca="1" si="0"/>
        <v>41484</v>
      </c>
      <c r="X4" s="730" t="str">
        <f t="shared" ca="1" si="0"/>
        <v/>
      </c>
      <c r="Y4" s="730" t="str">
        <f t="shared" ca="1" si="0"/>
        <v/>
      </c>
      <c r="Z4" s="730" t="str">
        <f t="shared" ca="1" si="0"/>
        <v/>
      </c>
      <c r="AA4" s="730" t="str">
        <f t="shared" ca="1" si="0"/>
        <v/>
      </c>
      <c r="AB4" s="730" t="str">
        <f t="shared" ca="1" si="0"/>
        <v/>
      </c>
      <c r="AC4" s="730" t="str">
        <f t="shared" ca="1" si="0"/>
        <v/>
      </c>
      <c r="AD4" s="730">
        <f t="shared" ca="1" si="0"/>
        <v>41491</v>
      </c>
      <c r="AE4" s="730" t="str">
        <f t="shared" ca="1" si="0"/>
        <v/>
      </c>
      <c r="AF4" s="730" t="str">
        <f t="shared" ca="1" si="0"/>
        <v/>
      </c>
      <c r="AG4" s="730" t="str">
        <f t="shared" ca="1" si="0"/>
        <v/>
      </c>
      <c r="AH4" s="730" t="str">
        <f t="shared" ca="1" si="0"/>
        <v/>
      </c>
      <c r="AI4" s="730" t="str">
        <f t="shared" ca="1" si="0"/>
        <v/>
      </c>
      <c r="AJ4" s="730" t="str">
        <f t="shared" ca="1" si="0"/>
        <v/>
      </c>
      <c r="AK4" s="730">
        <f t="shared" ca="1" si="0"/>
        <v>41498</v>
      </c>
      <c r="AL4" s="730" t="str">
        <f t="shared" ca="1" si="0"/>
        <v/>
      </c>
      <c r="AM4" s="730" t="str">
        <f t="shared" ca="1" si="0"/>
        <v/>
      </c>
      <c r="AN4" s="730" t="str">
        <f t="shared" ca="1" si="0"/>
        <v/>
      </c>
      <c r="AO4" s="730" t="str">
        <f t="shared" ca="1" si="0"/>
        <v/>
      </c>
      <c r="AP4" s="730" t="str">
        <f t="shared" ca="1" si="0"/>
        <v/>
      </c>
      <c r="AQ4" s="730" t="str">
        <f t="shared" ca="1" si="0"/>
        <v/>
      </c>
      <c r="AR4" s="730">
        <f t="shared" ca="1" si="0"/>
        <v>41505</v>
      </c>
      <c r="AS4" s="730" t="str">
        <f t="shared" ca="1" si="0"/>
        <v/>
      </c>
      <c r="AT4" s="730" t="str">
        <f t="shared" ca="1" si="0"/>
        <v/>
      </c>
      <c r="AU4" s="730" t="str">
        <f t="shared" ca="1" si="0"/>
        <v/>
      </c>
      <c r="AV4" s="730" t="str">
        <f t="shared" ca="1" si="0"/>
        <v/>
      </c>
      <c r="AW4" s="730" t="str">
        <f t="shared" ca="1" si="0"/>
        <v/>
      </c>
      <c r="AX4" s="730" t="str">
        <f t="shared" ca="1" si="0"/>
        <v/>
      </c>
      <c r="AY4" s="730">
        <f t="shared" ca="1" si="0"/>
        <v>41512</v>
      </c>
      <c r="AZ4" s="730" t="str">
        <f t="shared" ca="1" si="0"/>
        <v/>
      </c>
      <c r="BA4" s="730" t="str">
        <f t="shared" ca="1" si="0"/>
        <v/>
      </c>
      <c r="BB4" s="730" t="str">
        <f t="shared" ca="1" si="0"/>
        <v/>
      </c>
      <c r="BC4" s="730" t="str">
        <f t="shared" ca="1" si="0"/>
        <v/>
      </c>
      <c r="BD4" s="730" t="str">
        <f t="shared" ca="1" si="0"/>
        <v/>
      </c>
      <c r="BE4" s="730" t="str">
        <f t="shared" ca="1" si="0"/>
        <v/>
      </c>
      <c r="BF4" s="730">
        <f t="shared" ca="1" si="0"/>
        <v>41519</v>
      </c>
      <c r="BG4" s="730" t="str">
        <f t="shared" ca="1" si="0"/>
        <v/>
      </c>
      <c r="BH4" s="730" t="str">
        <f t="shared" ca="1" si="0"/>
        <v/>
      </c>
      <c r="BI4" s="730" t="str">
        <f t="shared" ca="1" si="0"/>
        <v/>
      </c>
      <c r="BJ4" s="730" t="str">
        <f t="shared" ca="1" si="0"/>
        <v/>
      </c>
      <c r="BK4" s="730" t="str">
        <f t="shared" ca="1" si="0"/>
        <v/>
      </c>
      <c r="BL4" s="730" t="str">
        <f t="shared" ca="1" si="0"/>
        <v/>
      </c>
      <c r="BM4" s="730">
        <f t="shared" ca="1" si="0"/>
        <v>41526</v>
      </c>
      <c r="BN4" s="730" t="str">
        <f t="shared" ca="1" si="0"/>
        <v/>
      </c>
      <c r="BO4" s="730" t="str">
        <f t="shared" ca="1" si="0"/>
        <v/>
      </c>
      <c r="BP4" s="730" t="str">
        <f t="shared" ca="1" si="0"/>
        <v/>
      </c>
      <c r="BQ4" s="730" t="str">
        <f t="shared" ca="1" si="0"/>
        <v/>
      </c>
      <c r="BR4" s="730" t="str">
        <f t="shared" ca="1" si="0"/>
        <v/>
      </c>
      <c r="BS4" s="730" t="str">
        <f t="shared" ca="1" si="0"/>
        <v/>
      </c>
      <c r="BT4" s="730">
        <f t="shared" ca="1" si="0"/>
        <v>41533</v>
      </c>
      <c r="BU4" s="730" t="str">
        <f t="shared" ca="1" si="0"/>
        <v/>
      </c>
      <c r="BV4" s="730" t="str">
        <f t="shared" ca="1" si="0"/>
        <v/>
      </c>
      <c r="BW4" s="730" t="str">
        <f t="shared" ca="1" si="0"/>
        <v/>
      </c>
      <c r="BX4" s="730" t="str">
        <f t="shared" ref="BX4:EI4" ca="1" si="1">IF(WEEKDAY(BX$6)=2,BX6,"")</f>
        <v/>
      </c>
      <c r="BY4" s="730" t="str">
        <f t="shared" ca="1" si="1"/>
        <v/>
      </c>
      <c r="BZ4" s="730" t="str">
        <f t="shared" ca="1" si="1"/>
        <v/>
      </c>
      <c r="CA4" s="730">
        <f t="shared" ca="1" si="1"/>
        <v>41540</v>
      </c>
      <c r="CB4" s="730" t="str">
        <f t="shared" ca="1" si="1"/>
        <v/>
      </c>
      <c r="CC4" s="730" t="str">
        <f t="shared" ca="1" si="1"/>
        <v/>
      </c>
      <c r="CD4" s="730" t="str">
        <f t="shared" ca="1" si="1"/>
        <v/>
      </c>
      <c r="CE4" s="730" t="str">
        <f t="shared" ca="1" si="1"/>
        <v/>
      </c>
      <c r="CF4" s="730" t="str">
        <f t="shared" ca="1" si="1"/>
        <v/>
      </c>
      <c r="CG4" s="730" t="str">
        <f t="shared" ca="1" si="1"/>
        <v/>
      </c>
      <c r="CH4" s="730">
        <f t="shared" ca="1" si="1"/>
        <v>41547</v>
      </c>
      <c r="CI4" s="730" t="str">
        <f t="shared" ca="1" si="1"/>
        <v/>
      </c>
      <c r="CJ4" s="730" t="str">
        <f t="shared" ca="1" si="1"/>
        <v/>
      </c>
      <c r="CK4" s="730" t="str">
        <f t="shared" ca="1" si="1"/>
        <v/>
      </c>
      <c r="CL4" s="730" t="str">
        <f t="shared" ca="1" si="1"/>
        <v/>
      </c>
      <c r="CM4" s="730" t="str">
        <f t="shared" ca="1" si="1"/>
        <v/>
      </c>
      <c r="CN4" s="730" t="str">
        <f t="shared" ca="1" si="1"/>
        <v/>
      </c>
      <c r="CO4" s="730">
        <f t="shared" ca="1" si="1"/>
        <v>41554</v>
      </c>
      <c r="CP4" s="730" t="str">
        <f t="shared" ca="1" si="1"/>
        <v/>
      </c>
      <c r="CQ4" s="730" t="str">
        <f t="shared" ca="1" si="1"/>
        <v/>
      </c>
      <c r="CR4" s="730" t="str">
        <f t="shared" ca="1" si="1"/>
        <v/>
      </c>
      <c r="CS4" s="730" t="str">
        <f t="shared" ca="1" si="1"/>
        <v/>
      </c>
      <c r="CT4" s="730" t="str">
        <f t="shared" ca="1" si="1"/>
        <v/>
      </c>
      <c r="CU4" s="730" t="str">
        <f t="shared" ca="1" si="1"/>
        <v/>
      </c>
      <c r="CV4" s="730">
        <f t="shared" ca="1" si="1"/>
        <v>41561</v>
      </c>
      <c r="CW4" s="730" t="str">
        <f t="shared" ca="1" si="1"/>
        <v/>
      </c>
      <c r="CX4" s="730" t="str">
        <f t="shared" ca="1" si="1"/>
        <v/>
      </c>
      <c r="CY4" s="730" t="str">
        <f t="shared" ca="1" si="1"/>
        <v/>
      </c>
      <c r="CZ4" s="730" t="str">
        <f t="shared" ca="1" si="1"/>
        <v/>
      </c>
      <c r="DA4" s="730" t="str">
        <f t="shared" ca="1" si="1"/>
        <v/>
      </c>
      <c r="DB4" s="730" t="str">
        <f t="shared" ca="1" si="1"/>
        <v/>
      </c>
      <c r="DC4" s="730">
        <f t="shared" ca="1" si="1"/>
        <v>41568</v>
      </c>
      <c r="DD4" s="730" t="str">
        <f t="shared" ca="1" si="1"/>
        <v/>
      </c>
      <c r="DE4" s="730" t="str">
        <f t="shared" ca="1" si="1"/>
        <v/>
      </c>
      <c r="DF4" s="730" t="str">
        <f t="shared" ca="1" si="1"/>
        <v/>
      </c>
      <c r="DG4" s="730" t="str">
        <f t="shared" ca="1" si="1"/>
        <v/>
      </c>
      <c r="DH4" s="730" t="str">
        <f t="shared" ca="1" si="1"/>
        <v/>
      </c>
      <c r="DI4" s="730" t="str">
        <f t="shared" ca="1" si="1"/>
        <v/>
      </c>
      <c r="DJ4" s="730">
        <f t="shared" ca="1" si="1"/>
        <v>41575</v>
      </c>
      <c r="DK4" s="730" t="str">
        <f t="shared" ca="1" si="1"/>
        <v/>
      </c>
      <c r="DL4" s="730" t="str">
        <f t="shared" ca="1" si="1"/>
        <v/>
      </c>
      <c r="DM4" s="730" t="str">
        <f t="shared" ca="1" si="1"/>
        <v/>
      </c>
      <c r="DN4" s="730" t="str">
        <f t="shared" ca="1" si="1"/>
        <v/>
      </c>
      <c r="DO4" s="730" t="str">
        <f t="shared" ca="1" si="1"/>
        <v/>
      </c>
      <c r="DP4" s="730" t="str">
        <f t="shared" ca="1" si="1"/>
        <v/>
      </c>
      <c r="DQ4" s="730">
        <f t="shared" ca="1" si="1"/>
        <v>41582</v>
      </c>
      <c r="DR4" s="730" t="str">
        <f t="shared" ca="1" si="1"/>
        <v/>
      </c>
      <c r="DS4" s="730" t="str">
        <f t="shared" ca="1" si="1"/>
        <v/>
      </c>
      <c r="DT4" s="730" t="str">
        <f t="shared" ca="1" si="1"/>
        <v/>
      </c>
      <c r="DU4" s="730" t="str">
        <f t="shared" ca="1" si="1"/>
        <v/>
      </c>
      <c r="DV4" s="730" t="str">
        <f t="shared" ca="1" si="1"/>
        <v/>
      </c>
      <c r="DW4" s="730" t="str">
        <f t="shared" ca="1" si="1"/>
        <v/>
      </c>
      <c r="DX4" s="730">
        <f t="shared" ca="1" si="1"/>
        <v>41589</v>
      </c>
      <c r="DY4" s="730" t="str">
        <f t="shared" ca="1" si="1"/>
        <v/>
      </c>
      <c r="DZ4" s="730" t="str">
        <f t="shared" ca="1" si="1"/>
        <v/>
      </c>
      <c r="EA4" s="730" t="str">
        <f t="shared" ca="1" si="1"/>
        <v/>
      </c>
      <c r="EB4" s="730" t="str">
        <f t="shared" ca="1" si="1"/>
        <v/>
      </c>
      <c r="EC4" s="730" t="str">
        <f t="shared" ca="1" si="1"/>
        <v/>
      </c>
      <c r="ED4" s="730" t="str">
        <f t="shared" ca="1" si="1"/>
        <v/>
      </c>
      <c r="EE4" s="730">
        <f t="shared" ca="1" si="1"/>
        <v>41596</v>
      </c>
      <c r="EF4" s="730" t="str">
        <f t="shared" ca="1" si="1"/>
        <v/>
      </c>
      <c r="EG4" s="730" t="str">
        <f t="shared" ca="1" si="1"/>
        <v/>
      </c>
      <c r="EH4" s="730" t="str">
        <f t="shared" ca="1" si="1"/>
        <v/>
      </c>
      <c r="EI4" s="730" t="str">
        <f t="shared" ca="1" si="1"/>
        <v/>
      </c>
      <c r="EJ4" s="730" t="str">
        <f t="shared" ref="EJ4:GU4" ca="1" si="2">IF(WEEKDAY(EJ$6)=2,EJ6,"")</f>
        <v/>
      </c>
      <c r="EK4" s="730" t="str">
        <f t="shared" ca="1" si="2"/>
        <v/>
      </c>
      <c r="EL4" s="730">
        <f t="shared" ca="1" si="2"/>
        <v>41603</v>
      </c>
      <c r="EM4" s="730" t="str">
        <f t="shared" ca="1" si="2"/>
        <v/>
      </c>
      <c r="EN4" s="730" t="str">
        <f t="shared" ca="1" si="2"/>
        <v/>
      </c>
      <c r="EO4" s="730" t="str">
        <f t="shared" ca="1" si="2"/>
        <v/>
      </c>
      <c r="EP4" s="730" t="str">
        <f t="shared" ca="1" si="2"/>
        <v/>
      </c>
      <c r="EQ4" s="730" t="str">
        <f t="shared" ca="1" si="2"/>
        <v/>
      </c>
      <c r="ER4" s="730" t="str">
        <f t="shared" ca="1" si="2"/>
        <v/>
      </c>
      <c r="ES4" s="730">
        <f t="shared" ca="1" si="2"/>
        <v>41610</v>
      </c>
      <c r="ET4" s="730" t="str">
        <f t="shared" ca="1" si="2"/>
        <v/>
      </c>
      <c r="EU4" s="730" t="str">
        <f t="shared" ca="1" si="2"/>
        <v/>
      </c>
      <c r="EV4" s="730" t="str">
        <f t="shared" ca="1" si="2"/>
        <v/>
      </c>
      <c r="EW4" s="730" t="str">
        <f t="shared" ca="1" si="2"/>
        <v/>
      </c>
      <c r="EX4" s="730" t="str">
        <f t="shared" ca="1" si="2"/>
        <v/>
      </c>
      <c r="EY4" s="730" t="str">
        <f t="shared" ca="1" si="2"/>
        <v/>
      </c>
      <c r="EZ4" s="730">
        <f t="shared" ca="1" si="2"/>
        <v>41617</v>
      </c>
      <c r="FA4" s="730" t="str">
        <f t="shared" ca="1" si="2"/>
        <v/>
      </c>
      <c r="FB4" s="730" t="str">
        <f t="shared" ca="1" si="2"/>
        <v/>
      </c>
      <c r="FC4" s="730" t="str">
        <f t="shared" ca="1" si="2"/>
        <v/>
      </c>
      <c r="FD4" s="730" t="str">
        <f t="shared" ca="1" si="2"/>
        <v/>
      </c>
      <c r="FE4" s="730" t="str">
        <f t="shared" ca="1" si="2"/>
        <v/>
      </c>
      <c r="FF4" s="730" t="str">
        <f t="shared" ca="1" si="2"/>
        <v/>
      </c>
      <c r="FG4" s="730">
        <f t="shared" ca="1" si="2"/>
        <v>41624</v>
      </c>
      <c r="FH4" s="730" t="str">
        <f t="shared" ca="1" si="2"/>
        <v/>
      </c>
      <c r="FI4" s="730" t="str">
        <f t="shared" ca="1" si="2"/>
        <v/>
      </c>
      <c r="FJ4" s="730" t="str">
        <f t="shared" ca="1" si="2"/>
        <v/>
      </c>
      <c r="FK4" s="730" t="str">
        <f t="shared" ca="1" si="2"/>
        <v/>
      </c>
      <c r="FL4" s="730" t="str">
        <f t="shared" ca="1" si="2"/>
        <v/>
      </c>
      <c r="FM4" s="730" t="str">
        <f t="shared" ca="1" si="2"/>
        <v/>
      </c>
      <c r="FN4" s="730">
        <f t="shared" ca="1" si="2"/>
        <v>41631</v>
      </c>
      <c r="FO4" s="730" t="str">
        <f t="shared" ca="1" si="2"/>
        <v/>
      </c>
      <c r="FP4" s="730" t="str">
        <f t="shared" ca="1" si="2"/>
        <v/>
      </c>
      <c r="FQ4" s="730" t="str">
        <f t="shared" ca="1" si="2"/>
        <v/>
      </c>
      <c r="FR4" s="730" t="str">
        <f t="shared" ca="1" si="2"/>
        <v/>
      </c>
      <c r="FS4" s="730" t="str">
        <f t="shared" ca="1" si="2"/>
        <v/>
      </c>
      <c r="FT4" s="730" t="str">
        <f t="shared" ca="1" si="2"/>
        <v/>
      </c>
      <c r="FU4" s="730">
        <f t="shared" ca="1" si="2"/>
        <v>41638</v>
      </c>
      <c r="FV4" s="730" t="str">
        <f t="shared" ca="1" si="2"/>
        <v/>
      </c>
      <c r="FW4" s="730" t="str">
        <f t="shared" ca="1" si="2"/>
        <v/>
      </c>
      <c r="FX4" s="730" t="str">
        <f t="shared" ca="1" si="2"/>
        <v/>
      </c>
      <c r="FY4" s="730" t="str">
        <f t="shared" ca="1" si="2"/>
        <v/>
      </c>
      <c r="FZ4" s="730" t="str">
        <f t="shared" ca="1" si="2"/>
        <v/>
      </c>
      <c r="GA4" s="730" t="str">
        <f t="shared" ca="1" si="2"/>
        <v/>
      </c>
      <c r="GB4" s="730">
        <f t="shared" ca="1" si="2"/>
        <v>41645</v>
      </c>
      <c r="GC4" s="730" t="str">
        <f t="shared" ca="1" si="2"/>
        <v/>
      </c>
      <c r="GD4" s="730" t="str">
        <f t="shared" ca="1" si="2"/>
        <v/>
      </c>
      <c r="GE4" s="730" t="str">
        <f t="shared" ca="1" si="2"/>
        <v/>
      </c>
      <c r="GF4" s="730" t="str">
        <f t="shared" ca="1" si="2"/>
        <v/>
      </c>
      <c r="GG4" s="730" t="str">
        <f t="shared" ca="1" si="2"/>
        <v/>
      </c>
      <c r="GH4" s="730" t="str">
        <f t="shared" ca="1" si="2"/>
        <v/>
      </c>
      <c r="GI4" s="730">
        <f t="shared" ca="1" si="2"/>
        <v>41652</v>
      </c>
      <c r="GJ4" s="730" t="str">
        <f t="shared" ca="1" si="2"/>
        <v/>
      </c>
      <c r="GK4" s="730" t="str">
        <f t="shared" ca="1" si="2"/>
        <v/>
      </c>
      <c r="GL4" s="730" t="str">
        <f t="shared" ca="1" si="2"/>
        <v/>
      </c>
      <c r="GM4" s="730" t="str">
        <f t="shared" ca="1" si="2"/>
        <v/>
      </c>
      <c r="GN4" s="730" t="str">
        <f t="shared" ca="1" si="2"/>
        <v/>
      </c>
      <c r="GO4" s="730" t="str">
        <f t="shared" ca="1" si="2"/>
        <v/>
      </c>
      <c r="GP4" s="730">
        <f t="shared" ca="1" si="2"/>
        <v>41659</v>
      </c>
      <c r="GQ4" s="730" t="str">
        <f t="shared" ca="1" si="2"/>
        <v/>
      </c>
      <c r="GR4" s="730" t="str">
        <f t="shared" ca="1" si="2"/>
        <v/>
      </c>
      <c r="GS4" s="730" t="str">
        <f t="shared" ca="1" si="2"/>
        <v/>
      </c>
      <c r="GT4" s="730" t="str">
        <f t="shared" ca="1" si="2"/>
        <v/>
      </c>
      <c r="GU4" s="730" t="str">
        <f t="shared" ca="1" si="2"/>
        <v/>
      </c>
      <c r="GV4" s="730" t="str">
        <f t="shared" ref="GV4:JG4" ca="1" si="3">IF(WEEKDAY(GV$6)=2,GV6,"")</f>
        <v/>
      </c>
      <c r="GW4" s="730">
        <f t="shared" ca="1" si="3"/>
        <v>41666</v>
      </c>
      <c r="GX4" s="730" t="str">
        <f t="shared" ca="1" si="3"/>
        <v/>
      </c>
      <c r="GY4" s="730" t="str">
        <f t="shared" ca="1" si="3"/>
        <v/>
      </c>
      <c r="GZ4" s="730" t="str">
        <f t="shared" ca="1" si="3"/>
        <v/>
      </c>
      <c r="HA4" s="730" t="str">
        <f t="shared" ca="1" si="3"/>
        <v/>
      </c>
      <c r="HB4" s="730" t="str">
        <f t="shared" ca="1" si="3"/>
        <v/>
      </c>
      <c r="HC4" s="730" t="str">
        <f t="shared" ca="1" si="3"/>
        <v/>
      </c>
      <c r="HD4" s="730">
        <f t="shared" ca="1" si="3"/>
        <v>41673</v>
      </c>
      <c r="HE4" s="730" t="str">
        <f t="shared" ca="1" si="3"/>
        <v/>
      </c>
      <c r="HF4" s="730" t="str">
        <f t="shared" ca="1" si="3"/>
        <v/>
      </c>
      <c r="HG4" s="730" t="str">
        <f t="shared" ca="1" si="3"/>
        <v/>
      </c>
      <c r="HH4" s="730" t="str">
        <f t="shared" ca="1" si="3"/>
        <v/>
      </c>
      <c r="HI4" s="730" t="str">
        <f t="shared" ca="1" si="3"/>
        <v/>
      </c>
      <c r="HJ4" s="730" t="str">
        <f t="shared" ca="1" si="3"/>
        <v/>
      </c>
      <c r="HK4" s="730">
        <f t="shared" ca="1" si="3"/>
        <v>41680</v>
      </c>
      <c r="HL4" s="730" t="str">
        <f t="shared" ca="1" si="3"/>
        <v/>
      </c>
      <c r="HM4" s="730" t="str">
        <f t="shared" ca="1" si="3"/>
        <v/>
      </c>
      <c r="HN4" s="730" t="str">
        <f t="shared" ca="1" si="3"/>
        <v/>
      </c>
      <c r="HO4" s="730" t="str">
        <f t="shared" ca="1" si="3"/>
        <v/>
      </c>
      <c r="HP4" s="730" t="str">
        <f t="shared" ca="1" si="3"/>
        <v/>
      </c>
      <c r="HQ4" s="730" t="str">
        <f t="shared" ca="1" si="3"/>
        <v/>
      </c>
      <c r="HR4" s="730">
        <f t="shared" ca="1" si="3"/>
        <v>41687</v>
      </c>
      <c r="HS4" s="730" t="str">
        <f t="shared" ca="1" si="3"/>
        <v/>
      </c>
      <c r="HT4" s="730" t="str">
        <f t="shared" ca="1" si="3"/>
        <v/>
      </c>
      <c r="HU4" s="730" t="str">
        <f t="shared" ca="1" si="3"/>
        <v/>
      </c>
      <c r="HV4" s="730" t="str">
        <f t="shared" ca="1" si="3"/>
        <v/>
      </c>
      <c r="HW4" s="730" t="str">
        <f t="shared" ca="1" si="3"/>
        <v/>
      </c>
      <c r="HX4" s="730" t="str">
        <f t="shared" ca="1" si="3"/>
        <v/>
      </c>
      <c r="HY4" s="730">
        <f t="shared" ca="1" si="3"/>
        <v>41694</v>
      </c>
      <c r="HZ4" s="730" t="str">
        <f t="shared" ca="1" si="3"/>
        <v/>
      </c>
      <c r="IA4" s="730" t="str">
        <f t="shared" ca="1" si="3"/>
        <v/>
      </c>
      <c r="IB4" s="730" t="str">
        <f t="shared" ca="1" si="3"/>
        <v/>
      </c>
      <c r="IC4" s="730" t="str">
        <f t="shared" ca="1" si="3"/>
        <v/>
      </c>
      <c r="ID4" s="730" t="str">
        <f t="shared" ca="1" si="3"/>
        <v/>
      </c>
      <c r="IE4" s="730" t="str">
        <f t="shared" ca="1" si="3"/>
        <v/>
      </c>
      <c r="IF4" s="730">
        <f t="shared" ca="1" si="3"/>
        <v>41701</v>
      </c>
      <c r="IG4" s="730" t="str">
        <f t="shared" ca="1" si="3"/>
        <v/>
      </c>
      <c r="IH4" s="730" t="str">
        <f t="shared" ca="1" si="3"/>
        <v/>
      </c>
      <c r="II4" s="730" t="str">
        <f t="shared" ca="1" si="3"/>
        <v/>
      </c>
      <c r="IJ4" s="730" t="str">
        <f t="shared" ca="1" si="3"/>
        <v/>
      </c>
      <c r="IK4" s="730" t="str">
        <f t="shared" ca="1" si="3"/>
        <v/>
      </c>
      <c r="IL4" s="730" t="str">
        <f t="shared" ca="1" si="3"/>
        <v/>
      </c>
      <c r="IM4" s="730">
        <f t="shared" ca="1" si="3"/>
        <v>41708</v>
      </c>
      <c r="IN4" s="730" t="str">
        <f t="shared" ca="1" si="3"/>
        <v/>
      </c>
      <c r="IO4" s="730" t="str">
        <f t="shared" ca="1" si="3"/>
        <v/>
      </c>
      <c r="IP4" s="730" t="str">
        <f t="shared" ca="1" si="3"/>
        <v/>
      </c>
      <c r="IQ4" s="730" t="str">
        <f t="shared" ca="1" si="3"/>
        <v/>
      </c>
      <c r="IR4" s="730" t="str">
        <f t="shared" ca="1" si="3"/>
        <v/>
      </c>
      <c r="IS4" s="730" t="str">
        <f t="shared" ca="1" si="3"/>
        <v/>
      </c>
      <c r="IT4" s="730">
        <f t="shared" ca="1" si="3"/>
        <v>41715</v>
      </c>
      <c r="IU4" s="730" t="str">
        <f t="shared" ca="1" si="3"/>
        <v/>
      </c>
      <c r="IV4" s="730" t="str">
        <f t="shared" ca="1" si="3"/>
        <v/>
      </c>
      <c r="IW4" s="730" t="str">
        <f t="shared" ca="1" si="3"/>
        <v/>
      </c>
      <c r="IX4" s="730" t="str">
        <f t="shared" ca="1" si="3"/>
        <v/>
      </c>
      <c r="IY4" s="730" t="str">
        <f t="shared" ca="1" si="3"/>
        <v/>
      </c>
      <c r="IZ4" s="730" t="str">
        <f t="shared" ca="1" si="3"/>
        <v/>
      </c>
      <c r="JA4" s="730">
        <f t="shared" ca="1" si="3"/>
        <v>41722</v>
      </c>
      <c r="JB4" s="730" t="str">
        <f t="shared" ca="1" si="3"/>
        <v/>
      </c>
      <c r="JC4" s="730" t="str">
        <f t="shared" ca="1" si="3"/>
        <v/>
      </c>
      <c r="JD4" s="730" t="str">
        <f t="shared" ca="1" si="3"/>
        <v/>
      </c>
      <c r="JE4" s="730" t="str">
        <f t="shared" ca="1" si="3"/>
        <v/>
      </c>
      <c r="JF4" s="730" t="str">
        <f t="shared" ca="1" si="3"/>
        <v/>
      </c>
      <c r="JG4" s="730" t="str">
        <f t="shared" ca="1" si="3"/>
        <v/>
      </c>
      <c r="JH4" s="730">
        <f t="shared" ref="JH4:LS4" ca="1" si="4">IF(WEEKDAY(JH$6)=2,JH6,"")</f>
        <v>41729</v>
      </c>
      <c r="JI4" s="730" t="str">
        <f t="shared" ca="1" si="4"/>
        <v/>
      </c>
      <c r="JJ4" s="730" t="str">
        <f t="shared" ca="1" si="4"/>
        <v/>
      </c>
      <c r="JK4" s="730" t="str">
        <f t="shared" ca="1" si="4"/>
        <v/>
      </c>
      <c r="JL4" s="730" t="str">
        <f t="shared" ca="1" si="4"/>
        <v/>
      </c>
      <c r="JM4" s="730" t="str">
        <f t="shared" ca="1" si="4"/>
        <v/>
      </c>
      <c r="JN4" s="730" t="str">
        <f t="shared" ca="1" si="4"/>
        <v/>
      </c>
      <c r="JO4" s="730">
        <f t="shared" ca="1" si="4"/>
        <v>41736</v>
      </c>
      <c r="JP4" s="730" t="str">
        <f t="shared" ca="1" si="4"/>
        <v/>
      </c>
      <c r="JQ4" s="730" t="str">
        <f t="shared" ca="1" si="4"/>
        <v/>
      </c>
      <c r="JR4" s="730" t="str">
        <f t="shared" ca="1" si="4"/>
        <v/>
      </c>
      <c r="JS4" s="730" t="str">
        <f t="shared" ca="1" si="4"/>
        <v/>
      </c>
      <c r="JT4" s="730" t="str">
        <f t="shared" ca="1" si="4"/>
        <v/>
      </c>
      <c r="JU4" s="730" t="str">
        <f t="shared" ca="1" si="4"/>
        <v/>
      </c>
      <c r="JV4" s="730">
        <f t="shared" ca="1" si="4"/>
        <v>41743</v>
      </c>
      <c r="JW4" s="730" t="str">
        <f t="shared" ca="1" si="4"/>
        <v/>
      </c>
      <c r="JX4" s="730" t="str">
        <f t="shared" ca="1" si="4"/>
        <v/>
      </c>
      <c r="JY4" s="730" t="str">
        <f t="shared" ca="1" si="4"/>
        <v/>
      </c>
      <c r="JZ4" s="730" t="str">
        <f t="shared" ca="1" si="4"/>
        <v/>
      </c>
      <c r="KA4" s="730" t="str">
        <f t="shared" ca="1" si="4"/>
        <v/>
      </c>
      <c r="KB4" s="730" t="str">
        <f t="shared" ca="1" si="4"/>
        <v/>
      </c>
      <c r="KC4" s="730">
        <f t="shared" ca="1" si="4"/>
        <v>41750</v>
      </c>
      <c r="KD4" s="730" t="str">
        <f t="shared" ca="1" si="4"/>
        <v/>
      </c>
      <c r="KE4" s="730" t="str">
        <f t="shared" ca="1" si="4"/>
        <v/>
      </c>
      <c r="KF4" s="730" t="str">
        <f t="shared" ca="1" si="4"/>
        <v/>
      </c>
      <c r="KG4" s="730" t="str">
        <f t="shared" ca="1" si="4"/>
        <v/>
      </c>
      <c r="KH4" s="730" t="str">
        <f t="shared" ca="1" si="4"/>
        <v/>
      </c>
      <c r="KI4" s="730" t="str">
        <f t="shared" ca="1" si="4"/>
        <v/>
      </c>
      <c r="KJ4" s="730">
        <f t="shared" ca="1" si="4"/>
        <v>41757</v>
      </c>
      <c r="KK4" s="730" t="str">
        <f t="shared" ca="1" si="4"/>
        <v/>
      </c>
      <c r="KL4" s="730" t="str">
        <f t="shared" ca="1" si="4"/>
        <v/>
      </c>
      <c r="KM4" s="730" t="str">
        <f t="shared" ca="1" si="4"/>
        <v/>
      </c>
      <c r="KN4" s="730" t="str">
        <f t="shared" ca="1" si="4"/>
        <v/>
      </c>
      <c r="KO4" s="730" t="str">
        <f t="shared" ca="1" si="4"/>
        <v/>
      </c>
      <c r="KP4" s="730" t="str">
        <f t="shared" ca="1" si="4"/>
        <v/>
      </c>
      <c r="KQ4" s="730">
        <f t="shared" ca="1" si="4"/>
        <v>41764</v>
      </c>
      <c r="KR4" s="730" t="str">
        <f t="shared" ca="1" si="4"/>
        <v/>
      </c>
      <c r="KS4" s="730" t="str">
        <f t="shared" ca="1" si="4"/>
        <v/>
      </c>
      <c r="KT4" s="730" t="str">
        <f t="shared" ca="1" si="4"/>
        <v/>
      </c>
      <c r="KU4" s="730" t="str">
        <f t="shared" ca="1" si="4"/>
        <v/>
      </c>
      <c r="KV4" s="730" t="str">
        <f t="shared" ca="1" si="4"/>
        <v/>
      </c>
      <c r="KW4" s="730" t="str">
        <f t="shared" ca="1" si="4"/>
        <v/>
      </c>
      <c r="KX4" s="730">
        <f t="shared" ca="1" si="4"/>
        <v>41771</v>
      </c>
      <c r="KY4" s="730" t="str">
        <f t="shared" ca="1" si="4"/>
        <v/>
      </c>
      <c r="KZ4" s="730" t="str">
        <f t="shared" ca="1" si="4"/>
        <v/>
      </c>
      <c r="LA4" s="730" t="str">
        <f t="shared" ca="1" si="4"/>
        <v/>
      </c>
      <c r="LB4" s="730" t="str">
        <f t="shared" ca="1" si="4"/>
        <v/>
      </c>
      <c r="LC4" s="730" t="str">
        <f t="shared" ca="1" si="4"/>
        <v/>
      </c>
      <c r="LD4" s="730" t="str">
        <f t="shared" ca="1" si="4"/>
        <v/>
      </c>
      <c r="LE4" s="730">
        <f t="shared" ca="1" si="4"/>
        <v>41778</v>
      </c>
      <c r="LF4" s="730" t="str">
        <f t="shared" ca="1" si="4"/>
        <v/>
      </c>
      <c r="LG4" s="730" t="str">
        <f t="shared" ca="1" si="4"/>
        <v/>
      </c>
      <c r="LH4" s="730" t="str">
        <f t="shared" ca="1" si="4"/>
        <v/>
      </c>
      <c r="LI4" s="730" t="str">
        <f t="shared" ca="1" si="4"/>
        <v/>
      </c>
      <c r="LJ4" s="730" t="str">
        <f t="shared" ca="1" si="4"/>
        <v/>
      </c>
      <c r="LK4" s="730" t="str">
        <f t="shared" ca="1" si="4"/>
        <v/>
      </c>
      <c r="LL4" s="730">
        <f t="shared" ca="1" si="4"/>
        <v>41785</v>
      </c>
      <c r="LM4" s="730" t="str">
        <f t="shared" ca="1" si="4"/>
        <v/>
      </c>
      <c r="LN4" s="730" t="str">
        <f t="shared" ca="1" si="4"/>
        <v/>
      </c>
      <c r="LO4" s="730" t="str">
        <f t="shared" ca="1" si="4"/>
        <v/>
      </c>
      <c r="LP4" s="730" t="str">
        <f t="shared" ca="1" si="4"/>
        <v/>
      </c>
      <c r="LQ4" s="730" t="str">
        <f t="shared" ca="1" si="4"/>
        <v/>
      </c>
      <c r="LR4" s="730" t="str">
        <f t="shared" ca="1" si="4"/>
        <v/>
      </c>
      <c r="LS4" s="730">
        <f t="shared" ca="1" si="4"/>
        <v>41792</v>
      </c>
      <c r="LT4" s="730" t="str">
        <f t="shared" ref="LT4:OE4" ca="1" si="5">IF(WEEKDAY(LT$6)=2,LT6,"")</f>
        <v/>
      </c>
      <c r="LU4" s="730" t="str">
        <f t="shared" ca="1" si="5"/>
        <v/>
      </c>
      <c r="LV4" s="730" t="str">
        <f t="shared" ca="1" si="5"/>
        <v/>
      </c>
      <c r="LW4" s="730" t="str">
        <f t="shared" ca="1" si="5"/>
        <v/>
      </c>
      <c r="LX4" s="730" t="str">
        <f t="shared" ca="1" si="5"/>
        <v/>
      </c>
      <c r="LY4" s="730" t="str">
        <f t="shared" ca="1" si="5"/>
        <v/>
      </c>
      <c r="LZ4" s="730">
        <f t="shared" ca="1" si="5"/>
        <v>41799</v>
      </c>
      <c r="MA4" s="730" t="str">
        <f t="shared" ca="1" si="5"/>
        <v/>
      </c>
      <c r="MB4" s="730" t="str">
        <f t="shared" ca="1" si="5"/>
        <v/>
      </c>
      <c r="MC4" s="730" t="str">
        <f t="shared" ca="1" si="5"/>
        <v/>
      </c>
      <c r="MD4" s="730" t="str">
        <f t="shared" ca="1" si="5"/>
        <v/>
      </c>
      <c r="ME4" s="730" t="str">
        <f t="shared" ca="1" si="5"/>
        <v/>
      </c>
      <c r="MF4" s="730" t="str">
        <f t="shared" ca="1" si="5"/>
        <v/>
      </c>
      <c r="MG4" s="730">
        <f t="shared" ca="1" si="5"/>
        <v>41806</v>
      </c>
      <c r="MH4" s="730" t="str">
        <f t="shared" ca="1" si="5"/>
        <v/>
      </c>
      <c r="MI4" s="730" t="str">
        <f t="shared" ca="1" si="5"/>
        <v/>
      </c>
      <c r="MJ4" s="730" t="str">
        <f t="shared" ca="1" si="5"/>
        <v/>
      </c>
      <c r="MK4" s="730" t="str">
        <f t="shared" ca="1" si="5"/>
        <v/>
      </c>
      <c r="ML4" s="730" t="str">
        <f t="shared" ca="1" si="5"/>
        <v/>
      </c>
      <c r="MM4" s="730" t="str">
        <f t="shared" ca="1" si="5"/>
        <v/>
      </c>
      <c r="MN4" s="730">
        <f t="shared" ca="1" si="5"/>
        <v>41813</v>
      </c>
      <c r="MO4" s="730" t="str">
        <f t="shared" ca="1" si="5"/>
        <v/>
      </c>
      <c r="MP4" s="730" t="str">
        <f t="shared" ca="1" si="5"/>
        <v/>
      </c>
      <c r="MQ4" s="730" t="str">
        <f t="shared" ca="1" si="5"/>
        <v/>
      </c>
      <c r="MR4" s="730" t="str">
        <f t="shared" ca="1" si="5"/>
        <v/>
      </c>
      <c r="MS4" s="730" t="str">
        <f t="shared" ca="1" si="5"/>
        <v/>
      </c>
      <c r="MT4" s="730" t="str">
        <f t="shared" ca="1" si="5"/>
        <v/>
      </c>
      <c r="MU4" s="730">
        <f t="shared" ca="1" si="5"/>
        <v>41820</v>
      </c>
      <c r="MV4" s="730" t="str">
        <f t="shared" ca="1" si="5"/>
        <v/>
      </c>
      <c r="MW4" s="730" t="str">
        <f t="shared" ca="1" si="5"/>
        <v/>
      </c>
      <c r="MX4" s="730" t="str">
        <f t="shared" ca="1" si="5"/>
        <v/>
      </c>
      <c r="MY4" s="730" t="str">
        <f t="shared" ca="1" si="5"/>
        <v/>
      </c>
      <c r="MZ4" s="730" t="str">
        <f t="shared" ca="1" si="5"/>
        <v/>
      </c>
      <c r="NA4" s="730" t="str">
        <f t="shared" ca="1" si="5"/>
        <v/>
      </c>
      <c r="NB4" s="730">
        <f t="shared" ca="1" si="5"/>
        <v>41827</v>
      </c>
      <c r="NC4" s="730" t="str">
        <f t="shared" ca="1" si="5"/>
        <v/>
      </c>
      <c r="ND4" s="730" t="str">
        <f t="shared" ca="1" si="5"/>
        <v/>
      </c>
      <c r="NE4" s="730" t="str">
        <f t="shared" ca="1" si="5"/>
        <v/>
      </c>
      <c r="NF4" s="730" t="str">
        <f t="shared" ca="1" si="5"/>
        <v/>
      </c>
      <c r="NG4" s="730" t="str">
        <f t="shared" ca="1" si="5"/>
        <v/>
      </c>
      <c r="NH4" s="730" t="str">
        <f t="shared" ca="1" si="5"/>
        <v/>
      </c>
      <c r="NI4" s="730">
        <f t="shared" ca="1" si="5"/>
        <v>41834</v>
      </c>
      <c r="NJ4" s="730" t="str">
        <f t="shared" ca="1" si="5"/>
        <v/>
      </c>
      <c r="NK4" s="730" t="str">
        <f t="shared" ca="1" si="5"/>
        <v/>
      </c>
      <c r="NL4" s="730" t="str">
        <f t="shared" ca="1" si="5"/>
        <v/>
      </c>
      <c r="NM4" s="730" t="str">
        <f t="shared" ca="1" si="5"/>
        <v/>
      </c>
      <c r="NN4" s="730" t="str">
        <f t="shared" ca="1" si="5"/>
        <v/>
      </c>
      <c r="NO4" s="730" t="str">
        <f t="shared" ca="1" si="5"/>
        <v/>
      </c>
      <c r="NP4" s="730">
        <f t="shared" ca="1" si="5"/>
        <v>41841</v>
      </c>
      <c r="NQ4" s="730" t="str">
        <f t="shared" ca="1" si="5"/>
        <v/>
      </c>
      <c r="NR4" s="730" t="str">
        <f t="shared" ca="1" si="5"/>
        <v/>
      </c>
      <c r="NS4" s="730" t="str">
        <f t="shared" ca="1" si="5"/>
        <v/>
      </c>
      <c r="NT4" s="730" t="str">
        <f t="shared" ca="1" si="5"/>
        <v/>
      </c>
      <c r="NU4" s="730" t="str">
        <f t="shared" ca="1" si="5"/>
        <v/>
      </c>
      <c r="NV4" s="730" t="str">
        <f t="shared" ca="1" si="5"/>
        <v/>
      </c>
      <c r="NW4" s="730">
        <f t="shared" ca="1" si="5"/>
        <v>41848</v>
      </c>
      <c r="NX4" s="730" t="str">
        <f t="shared" ca="1" si="5"/>
        <v/>
      </c>
      <c r="NY4" s="730" t="str">
        <f t="shared" ca="1" si="5"/>
        <v/>
      </c>
      <c r="NZ4" s="730" t="str">
        <f t="shared" ca="1" si="5"/>
        <v/>
      </c>
      <c r="OA4" s="730" t="str">
        <f t="shared" ca="1" si="5"/>
        <v/>
      </c>
      <c r="OB4" s="730" t="str">
        <f t="shared" ca="1" si="5"/>
        <v/>
      </c>
      <c r="OC4" s="730" t="str">
        <f t="shared" ca="1" si="5"/>
        <v/>
      </c>
      <c r="OD4" s="730">
        <f t="shared" ca="1" si="5"/>
        <v>41855</v>
      </c>
      <c r="OE4" s="730" t="str">
        <f t="shared" ca="1" si="5"/>
        <v/>
      </c>
      <c r="OF4" s="730" t="str">
        <f t="shared" ref="OF4:QQ4" ca="1" si="6">IF(WEEKDAY(OF$6)=2,OF6,"")</f>
        <v/>
      </c>
      <c r="OG4" s="730" t="str">
        <f t="shared" ca="1" si="6"/>
        <v/>
      </c>
      <c r="OH4" s="730" t="str">
        <f t="shared" ca="1" si="6"/>
        <v/>
      </c>
      <c r="OI4" s="730" t="str">
        <f t="shared" ca="1" si="6"/>
        <v/>
      </c>
      <c r="OJ4" s="730" t="str">
        <f t="shared" ca="1" si="6"/>
        <v/>
      </c>
      <c r="OK4" s="730">
        <f t="shared" ca="1" si="6"/>
        <v>41862</v>
      </c>
      <c r="OL4" s="730" t="str">
        <f t="shared" ca="1" si="6"/>
        <v/>
      </c>
      <c r="OM4" s="730" t="str">
        <f t="shared" ca="1" si="6"/>
        <v/>
      </c>
      <c r="ON4" s="730" t="str">
        <f t="shared" ca="1" si="6"/>
        <v/>
      </c>
      <c r="OO4" s="730" t="str">
        <f t="shared" ca="1" si="6"/>
        <v/>
      </c>
      <c r="OP4" s="730" t="str">
        <f t="shared" ca="1" si="6"/>
        <v/>
      </c>
      <c r="OQ4" s="730" t="str">
        <f t="shared" ca="1" si="6"/>
        <v/>
      </c>
      <c r="OR4" s="730">
        <f t="shared" ca="1" si="6"/>
        <v>41869</v>
      </c>
      <c r="OS4" s="730" t="str">
        <f t="shared" ca="1" si="6"/>
        <v/>
      </c>
      <c r="OT4" s="730" t="str">
        <f t="shared" ca="1" si="6"/>
        <v/>
      </c>
      <c r="OU4" s="730" t="str">
        <f t="shared" ca="1" si="6"/>
        <v/>
      </c>
      <c r="OV4" s="730" t="str">
        <f t="shared" ca="1" si="6"/>
        <v/>
      </c>
      <c r="OW4" s="730" t="str">
        <f t="shared" ca="1" si="6"/>
        <v/>
      </c>
      <c r="OX4" s="730" t="str">
        <f t="shared" ca="1" si="6"/>
        <v/>
      </c>
      <c r="OY4" s="730">
        <f t="shared" ca="1" si="6"/>
        <v>41876</v>
      </c>
      <c r="OZ4" s="730" t="str">
        <f t="shared" ca="1" si="6"/>
        <v/>
      </c>
      <c r="PA4" s="730" t="str">
        <f t="shared" ca="1" si="6"/>
        <v/>
      </c>
      <c r="PB4" s="730" t="str">
        <f t="shared" ca="1" si="6"/>
        <v/>
      </c>
      <c r="PC4" s="730" t="str">
        <f t="shared" ca="1" si="6"/>
        <v/>
      </c>
      <c r="PD4" s="730" t="str">
        <f t="shared" ca="1" si="6"/>
        <v/>
      </c>
      <c r="PE4" s="730" t="str">
        <f t="shared" ca="1" si="6"/>
        <v/>
      </c>
      <c r="PF4" s="730">
        <f t="shared" ca="1" si="6"/>
        <v>41883</v>
      </c>
      <c r="PG4" s="730" t="str">
        <f t="shared" ca="1" si="6"/>
        <v/>
      </c>
      <c r="PH4" s="730" t="str">
        <f t="shared" ca="1" si="6"/>
        <v/>
      </c>
      <c r="PI4" s="730" t="str">
        <f t="shared" ca="1" si="6"/>
        <v/>
      </c>
      <c r="PJ4" s="730" t="str">
        <f t="shared" ca="1" si="6"/>
        <v/>
      </c>
      <c r="PK4" s="730" t="str">
        <f t="shared" ca="1" si="6"/>
        <v/>
      </c>
      <c r="PL4" s="730" t="str">
        <f t="shared" ca="1" si="6"/>
        <v/>
      </c>
      <c r="PM4" s="730">
        <f t="shared" ca="1" si="6"/>
        <v>41890</v>
      </c>
      <c r="PN4" s="730" t="str">
        <f t="shared" ca="1" si="6"/>
        <v/>
      </c>
      <c r="PO4" s="730" t="str">
        <f t="shared" ca="1" si="6"/>
        <v/>
      </c>
      <c r="PP4" s="730" t="str">
        <f t="shared" ca="1" si="6"/>
        <v/>
      </c>
      <c r="PQ4" s="730" t="str">
        <f t="shared" ca="1" si="6"/>
        <v/>
      </c>
      <c r="PR4" s="730" t="str">
        <f t="shared" ca="1" si="6"/>
        <v/>
      </c>
      <c r="PS4" s="730" t="str">
        <f t="shared" ca="1" si="6"/>
        <v/>
      </c>
      <c r="PT4" s="730">
        <f t="shared" ca="1" si="6"/>
        <v>41897</v>
      </c>
      <c r="PU4" s="730" t="str">
        <f t="shared" ca="1" si="6"/>
        <v/>
      </c>
      <c r="PV4" s="730" t="str">
        <f t="shared" ca="1" si="6"/>
        <v/>
      </c>
      <c r="PW4" s="730" t="str">
        <f t="shared" ca="1" si="6"/>
        <v/>
      </c>
      <c r="PX4" s="730" t="str">
        <f t="shared" ca="1" si="6"/>
        <v/>
      </c>
      <c r="PY4" s="730" t="str">
        <f t="shared" ca="1" si="6"/>
        <v/>
      </c>
      <c r="PZ4" s="730" t="str">
        <f t="shared" ca="1" si="6"/>
        <v/>
      </c>
      <c r="QA4" s="730">
        <f t="shared" ca="1" si="6"/>
        <v>41904</v>
      </c>
      <c r="QB4" s="730" t="str">
        <f t="shared" ca="1" si="6"/>
        <v/>
      </c>
      <c r="QC4" s="730" t="str">
        <f t="shared" ca="1" si="6"/>
        <v/>
      </c>
      <c r="QD4" s="730" t="str">
        <f t="shared" ca="1" si="6"/>
        <v/>
      </c>
      <c r="QE4" s="730" t="str">
        <f t="shared" ca="1" si="6"/>
        <v/>
      </c>
      <c r="QF4" s="730" t="str">
        <f t="shared" ca="1" si="6"/>
        <v/>
      </c>
      <c r="QG4" s="730" t="str">
        <f t="shared" ca="1" si="6"/>
        <v/>
      </c>
      <c r="QH4" s="730">
        <f t="shared" ca="1" si="6"/>
        <v>41911</v>
      </c>
      <c r="QI4" s="730" t="str">
        <f t="shared" ca="1" si="6"/>
        <v/>
      </c>
      <c r="QJ4" s="730" t="str">
        <f t="shared" ca="1" si="6"/>
        <v/>
      </c>
      <c r="QK4" s="730" t="str">
        <f t="shared" ca="1" si="6"/>
        <v/>
      </c>
      <c r="QL4" s="730" t="str">
        <f t="shared" ca="1" si="6"/>
        <v/>
      </c>
      <c r="QM4" s="730" t="str">
        <f t="shared" ca="1" si="6"/>
        <v/>
      </c>
      <c r="QN4" s="730" t="str">
        <f t="shared" ca="1" si="6"/>
        <v/>
      </c>
      <c r="QO4" s="730">
        <f t="shared" ca="1" si="6"/>
        <v>41918</v>
      </c>
      <c r="QP4" s="730" t="str">
        <f t="shared" ca="1" si="6"/>
        <v/>
      </c>
      <c r="QQ4" s="730" t="str">
        <f t="shared" ca="1" si="6"/>
        <v/>
      </c>
      <c r="QR4" s="730" t="str">
        <f t="shared" ref="QR4:TC4" ca="1" si="7">IF(WEEKDAY(QR$6)=2,QR6,"")</f>
        <v/>
      </c>
      <c r="QS4" s="730" t="str">
        <f t="shared" ca="1" si="7"/>
        <v/>
      </c>
      <c r="QT4" s="730" t="str">
        <f t="shared" ca="1" si="7"/>
        <v/>
      </c>
      <c r="QU4" s="730" t="str">
        <f t="shared" ca="1" si="7"/>
        <v/>
      </c>
      <c r="QV4" s="730">
        <f t="shared" ca="1" si="7"/>
        <v>41925</v>
      </c>
      <c r="QW4" s="730" t="str">
        <f t="shared" ca="1" si="7"/>
        <v/>
      </c>
      <c r="QX4" s="730" t="str">
        <f t="shared" ca="1" si="7"/>
        <v/>
      </c>
      <c r="QY4" s="730" t="str">
        <f t="shared" ca="1" si="7"/>
        <v/>
      </c>
      <c r="QZ4" s="730" t="str">
        <f t="shared" ca="1" si="7"/>
        <v/>
      </c>
      <c r="RA4" s="730" t="str">
        <f t="shared" ca="1" si="7"/>
        <v/>
      </c>
      <c r="RB4" s="730" t="str">
        <f t="shared" ca="1" si="7"/>
        <v/>
      </c>
      <c r="RC4" s="730">
        <f t="shared" ca="1" si="7"/>
        <v>41932</v>
      </c>
      <c r="RD4" s="730" t="str">
        <f t="shared" ca="1" si="7"/>
        <v/>
      </c>
      <c r="RE4" s="730" t="str">
        <f t="shared" ca="1" si="7"/>
        <v/>
      </c>
      <c r="RF4" s="730" t="str">
        <f t="shared" ca="1" si="7"/>
        <v/>
      </c>
      <c r="RG4" s="730" t="str">
        <f t="shared" ca="1" si="7"/>
        <v/>
      </c>
      <c r="RH4" s="730" t="str">
        <f t="shared" ca="1" si="7"/>
        <v/>
      </c>
      <c r="RI4" s="730" t="str">
        <f t="shared" ca="1" si="7"/>
        <v/>
      </c>
      <c r="RJ4" s="730">
        <f t="shared" ca="1" si="7"/>
        <v>41939</v>
      </c>
      <c r="RK4" s="730" t="str">
        <f t="shared" ca="1" si="7"/>
        <v/>
      </c>
      <c r="RL4" s="730" t="str">
        <f t="shared" ca="1" si="7"/>
        <v/>
      </c>
      <c r="RM4" s="730" t="str">
        <f t="shared" ca="1" si="7"/>
        <v/>
      </c>
      <c r="RN4" s="730" t="str">
        <f t="shared" ca="1" si="7"/>
        <v/>
      </c>
      <c r="RO4" s="730" t="str">
        <f t="shared" ca="1" si="7"/>
        <v/>
      </c>
      <c r="RP4" s="730" t="str">
        <f t="shared" ca="1" si="7"/>
        <v/>
      </c>
      <c r="RQ4" s="730">
        <f t="shared" ca="1" si="7"/>
        <v>41946</v>
      </c>
      <c r="RR4" s="730" t="str">
        <f t="shared" ca="1" si="7"/>
        <v/>
      </c>
      <c r="RS4" s="730" t="str">
        <f t="shared" ca="1" si="7"/>
        <v/>
      </c>
      <c r="RT4" s="730" t="str">
        <f t="shared" ca="1" si="7"/>
        <v/>
      </c>
      <c r="RU4" s="730" t="str">
        <f t="shared" ca="1" si="7"/>
        <v/>
      </c>
      <c r="RV4" s="730" t="str">
        <f t="shared" ca="1" si="7"/>
        <v/>
      </c>
      <c r="RW4" s="730" t="str">
        <f t="shared" ca="1" si="7"/>
        <v/>
      </c>
      <c r="RX4" s="730">
        <f t="shared" ca="1" si="7"/>
        <v>41953</v>
      </c>
      <c r="RY4" s="730" t="str">
        <f t="shared" ca="1" si="7"/>
        <v/>
      </c>
      <c r="RZ4" s="730" t="str">
        <f t="shared" ca="1" si="7"/>
        <v/>
      </c>
      <c r="SA4" s="730" t="str">
        <f t="shared" ca="1" si="7"/>
        <v/>
      </c>
      <c r="SB4" s="730" t="str">
        <f t="shared" ca="1" si="7"/>
        <v/>
      </c>
      <c r="SC4" s="730" t="str">
        <f t="shared" ca="1" si="7"/>
        <v/>
      </c>
      <c r="SD4" s="730" t="str">
        <f t="shared" ca="1" si="7"/>
        <v/>
      </c>
      <c r="SE4" s="730">
        <f t="shared" ca="1" si="7"/>
        <v>41960</v>
      </c>
      <c r="SF4" s="730" t="str">
        <f t="shared" ca="1" si="7"/>
        <v/>
      </c>
      <c r="SG4" s="730" t="str">
        <f t="shared" ca="1" si="7"/>
        <v/>
      </c>
      <c r="SH4" s="730" t="str">
        <f t="shared" ca="1" si="7"/>
        <v/>
      </c>
      <c r="SI4" s="730" t="str">
        <f t="shared" ca="1" si="7"/>
        <v/>
      </c>
      <c r="SJ4" s="730" t="str">
        <f t="shared" ca="1" si="7"/>
        <v/>
      </c>
      <c r="SK4" s="730" t="str">
        <f t="shared" ca="1" si="7"/>
        <v/>
      </c>
      <c r="SL4" s="730">
        <f t="shared" ca="1" si="7"/>
        <v>41967</v>
      </c>
      <c r="SM4" s="730" t="str">
        <f t="shared" ca="1" si="7"/>
        <v/>
      </c>
      <c r="SN4" s="730" t="str">
        <f t="shared" ca="1" si="7"/>
        <v/>
      </c>
      <c r="SO4" s="730" t="str">
        <f t="shared" ca="1" si="7"/>
        <v/>
      </c>
      <c r="SP4" s="730" t="str">
        <f t="shared" ca="1" si="7"/>
        <v/>
      </c>
      <c r="SQ4" s="730" t="str">
        <f t="shared" ca="1" si="7"/>
        <v/>
      </c>
      <c r="SR4" s="730" t="str">
        <f t="shared" ca="1" si="7"/>
        <v/>
      </c>
      <c r="SS4" s="730">
        <f t="shared" ca="1" si="7"/>
        <v>41974</v>
      </c>
      <c r="ST4" s="730" t="str">
        <f t="shared" ca="1" si="7"/>
        <v/>
      </c>
      <c r="SU4" s="730" t="str">
        <f t="shared" ca="1" si="7"/>
        <v/>
      </c>
      <c r="SV4" s="730" t="str">
        <f t="shared" ca="1" si="7"/>
        <v/>
      </c>
      <c r="SW4" s="730" t="str">
        <f t="shared" ca="1" si="7"/>
        <v/>
      </c>
      <c r="SX4" s="730" t="str">
        <f t="shared" ca="1" si="7"/>
        <v/>
      </c>
      <c r="SY4" s="730" t="str">
        <f t="shared" ca="1" si="7"/>
        <v/>
      </c>
      <c r="SZ4" s="730">
        <f t="shared" ca="1" si="7"/>
        <v>41981</v>
      </c>
      <c r="TA4" s="730" t="str">
        <f t="shared" ca="1" si="7"/>
        <v/>
      </c>
      <c r="TB4" s="730" t="str">
        <f t="shared" ca="1" si="7"/>
        <v/>
      </c>
      <c r="TC4" s="730" t="str">
        <f t="shared" ca="1" si="7"/>
        <v/>
      </c>
      <c r="TD4" s="730" t="str">
        <f t="shared" ref="TD4:VO4" ca="1" si="8">IF(WEEKDAY(TD$6)=2,TD6,"")</f>
        <v/>
      </c>
      <c r="TE4" s="730" t="str">
        <f t="shared" ca="1" si="8"/>
        <v/>
      </c>
      <c r="TF4" s="730" t="str">
        <f t="shared" ca="1" si="8"/>
        <v/>
      </c>
      <c r="TG4" s="730">
        <f t="shared" ca="1" si="8"/>
        <v>41988</v>
      </c>
      <c r="TH4" s="730" t="str">
        <f t="shared" ca="1" si="8"/>
        <v/>
      </c>
      <c r="TI4" s="730" t="str">
        <f t="shared" ca="1" si="8"/>
        <v/>
      </c>
      <c r="TJ4" s="730" t="str">
        <f t="shared" ca="1" si="8"/>
        <v/>
      </c>
      <c r="TK4" s="730" t="str">
        <f t="shared" ca="1" si="8"/>
        <v/>
      </c>
      <c r="TL4" s="730" t="str">
        <f t="shared" ca="1" si="8"/>
        <v/>
      </c>
      <c r="TM4" s="730" t="str">
        <f t="shared" ca="1" si="8"/>
        <v/>
      </c>
      <c r="TN4" s="730">
        <f t="shared" ca="1" si="8"/>
        <v>41995</v>
      </c>
      <c r="TO4" s="730" t="str">
        <f t="shared" ca="1" si="8"/>
        <v/>
      </c>
      <c r="TP4" s="730" t="str">
        <f t="shared" ca="1" si="8"/>
        <v/>
      </c>
      <c r="TQ4" s="730" t="str">
        <f t="shared" ca="1" si="8"/>
        <v/>
      </c>
      <c r="TR4" s="730" t="str">
        <f t="shared" ca="1" si="8"/>
        <v/>
      </c>
      <c r="TS4" s="730" t="str">
        <f t="shared" ca="1" si="8"/>
        <v/>
      </c>
      <c r="TT4" s="730" t="str">
        <f t="shared" ca="1" si="8"/>
        <v/>
      </c>
      <c r="TU4" s="730">
        <f t="shared" ca="1" si="8"/>
        <v>42002</v>
      </c>
      <c r="TV4" s="730" t="str">
        <f t="shared" ca="1" si="8"/>
        <v/>
      </c>
      <c r="TW4" s="730" t="str">
        <f t="shared" ca="1" si="8"/>
        <v/>
      </c>
      <c r="TX4" s="730" t="str">
        <f t="shared" ca="1" si="8"/>
        <v/>
      </c>
      <c r="TY4" s="730" t="str">
        <f t="shared" ca="1" si="8"/>
        <v/>
      </c>
      <c r="TZ4" s="730" t="str">
        <f t="shared" ca="1" si="8"/>
        <v/>
      </c>
      <c r="UA4" s="730" t="str">
        <f t="shared" ca="1" si="8"/>
        <v/>
      </c>
      <c r="UB4" s="730">
        <f t="shared" ca="1" si="8"/>
        <v>42009</v>
      </c>
      <c r="UC4" s="730" t="str">
        <f t="shared" ca="1" si="8"/>
        <v/>
      </c>
      <c r="UD4" s="730" t="str">
        <f t="shared" ca="1" si="8"/>
        <v/>
      </c>
      <c r="UE4" s="730" t="str">
        <f t="shared" ca="1" si="8"/>
        <v/>
      </c>
      <c r="UF4" s="730" t="str">
        <f t="shared" ca="1" si="8"/>
        <v/>
      </c>
      <c r="UG4" s="730" t="str">
        <f t="shared" ca="1" si="8"/>
        <v/>
      </c>
      <c r="UH4" s="730" t="str">
        <f t="shared" ca="1" si="8"/>
        <v/>
      </c>
      <c r="UI4" s="730">
        <f t="shared" ca="1" si="8"/>
        <v>42016</v>
      </c>
      <c r="UJ4" s="730" t="str">
        <f t="shared" ca="1" si="8"/>
        <v/>
      </c>
      <c r="UK4" s="730" t="str">
        <f t="shared" ca="1" si="8"/>
        <v/>
      </c>
      <c r="UL4" s="730" t="str">
        <f t="shared" ca="1" si="8"/>
        <v/>
      </c>
      <c r="UM4" s="730" t="str">
        <f t="shared" ca="1" si="8"/>
        <v/>
      </c>
      <c r="UN4" s="730" t="str">
        <f t="shared" ca="1" si="8"/>
        <v/>
      </c>
      <c r="UO4" s="730" t="str">
        <f t="shared" ca="1" si="8"/>
        <v/>
      </c>
      <c r="UP4" s="730">
        <f t="shared" ca="1" si="8"/>
        <v>42023</v>
      </c>
      <c r="UQ4" s="730" t="str">
        <f t="shared" ca="1" si="8"/>
        <v/>
      </c>
      <c r="UR4" s="730" t="str">
        <f t="shared" ca="1" si="8"/>
        <v/>
      </c>
      <c r="US4" s="730" t="str">
        <f t="shared" ca="1" si="8"/>
        <v/>
      </c>
      <c r="UT4" s="730" t="str">
        <f t="shared" ca="1" si="8"/>
        <v/>
      </c>
      <c r="UU4" s="730" t="str">
        <f t="shared" ca="1" si="8"/>
        <v/>
      </c>
      <c r="UV4" s="730" t="str">
        <f t="shared" ca="1" si="8"/>
        <v/>
      </c>
      <c r="UW4" s="730">
        <f t="shared" ca="1" si="8"/>
        <v>42030</v>
      </c>
      <c r="UX4" s="730" t="str">
        <f t="shared" ca="1" si="8"/>
        <v/>
      </c>
      <c r="UY4" s="730" t="str">
        <f t="shared" ca="1" si="8"/>
        <v/>
      </c>
      <c r="UZ4" s="730" t="str">
        <f t="shared" ca="1" si="8"/>
        <v/>
      </c>
      <c r="VA4" s="730" t="str">
        <f t="shared" ca="1" si="8"/>
        <v/>
      </c>
      <c r="VB4" s="730" t="str">
        <f t="shared" ca="1" si="8"/>
        <v/>
      </c>
      <c r="VC4" s="730" t="str">
        <f t="shared" ca="1" si="8"/>
        <v/>
      </c>
      <c r="VD4" s="730">
        <f t="shared" ca="1" si="8"/>
        <v>42037</v>
      </c>
      <c r="VE4" s="730" t="str">
        <f t="shared" ca="1" si="8"/>
        <v/>
      </c>
      <c r="VF4" s="730" t="str">
        <f t="shared" ca="1" si="8"/>
        <v/>
      </c>
      <c r="VG4" s="730" t="str">
        <f t="shared" ca="1" si="8"/>
        <v/>
      </c>
      <c r="VH4" s="730" t="str">
        <f t="shared" ca="1" si="8"/>
        <v/>
      </c>
      <c r="VI4" s="730" t="str">
        <f t="shared" ca="1" si="8"/>
        <v/>
      </c>
      <c r="VJ4" s="730" t="str">
        <f t="shared" ca="1" si="8"/>
        <v/>
      </c>
      <c r="VK4" s="730">
        <f t="shared" ca="1" si="8"/>
        <v>42044</v>
      </c>
      <c r="VL4" s="730" t="str">
        <f t="shared" ca="1" si="8"/>
        <v/>
      </c>
      <c r="VM4" s="730" t="str">
        <f t="shared" ca="1" si="8"/>
        <v/>
      </c>
      <c r="VN4" s="730" t="str">
        <f t="shared" ca="1" si="8"/>
        <v/>
      </c>
      <c r="VO4" s="730" t="str">
        <f t="shared" ca="1" si="8"/>
        <v/>
      </c>
      <c r="VP4" s="730" t="str">
        <f t="shared" ref="VP4:YA4" ca="1" si="9">IF(WEEKDAY(VP$6)=2,VP6,"")</f>
        <v/>
      </c>
      <c r="VQ4" s="730" t="str">
        <f t="shared" ca="1" si="9"/>
        <v/>
      </c>
      <c r="VR4" s="730">
        <f t="shared" ca="1" si="9"/>
        <v>42051</v>
      </c>
      <c r="VS4" s="730" t="str">
        <f t="shared" ca="1" si="9"/>
        <v/>
      </c>
      <c r="VT4" s="730" t="str">
        <f t="shared" ca="1" si="9"/>
        <v/>
      </c>
      <c r="VU4" s="730" t="str">
        <f t="shared" ca="1" si="9"/>
        <v/>
      </c>
      <c r="VV4" s="730" t="str">
        <f t="shared" ca="1" si="9"/>
        <v/>
      </c>
      <c r="VW4" s="730" t="str">
        <f t="shared" ca="1" si="9"/>
        <v/>
      </c>
      <c r="VX4" s="730" t="str">
        <f t="shared" ca="1" si="9"/>
        <v/>
      </c>
      <c r="VY4" s="730">
        <f t="shared" ca="1" si="9"/>
        <v>42058</v>
      </c>
      <c r="VZ4" s="730" t="str">
        <f t="shared" ca="1" si="9"/>
        <v/>
      </c>
      <c r="WA4" s="730" t="str">
        <f t="shared" ca="1" si="9"/>
        <v/>
      </c>
      <c r="WB4" s="730" t="str">
        <f t="shared" ca="1" si="9"/>
        <v/>
      </c>
      <c r="WC4" s="730" t="str">
        <f t="shared" ca="1" si="9"/>
        <v/>
      </c>
      <c r="WD4" s="730" t="str">
        <f t="shared" ca="1" si="9"/>
        <v/>
      </c>
      <c r="WE4" s="730" t="str">
        <f t="shared" ca="1" si="9"/>
        <v/>
      </c>
      <c r="WF4" s="730">
        <f t="shared" ca="1" si="9"/>
        <v>42065</v>
      </c>
      <c r="WG4" s="730" t="str">
        <f t="shared" ca="1" si="9"/>
        <v/>
      </c>
      <c r="WH4" s="730" t="str">
        <f t="shared" ca="1" si="9"/>
        <v/>
      </c>
      <c r="WI4" s="730" t="str">
        <f t="shared" ca="1" si="9"/>
        <v/>
      </c>
      <c r="WJ4" s="730" t="str">
        <f t="shared" ca="1" si="9"/>
        <v/>
      </c>
      <c r="WK4" s="730" t="str">
        <f t="shared" ca="1" si="9"/>
        <v/>
      </c>
      <c r="WL4" s="730" t="str">
        <f t="shared" ca="1" si="9"/>
        <v/>
      </c>
      <c r="WM4" s="730">
        <f t="shared" ca="1" si="9"/>
        <v>42072</v>
      </c>
      <c r="WN4" s="730" t="str">
        <f t="shared" ca="1" si="9"/>
        <v/>
      </c>
      <c r="WO4" s="730" t="str">
        <f t="shared" ca="1" si="9"/>
        <v/>
      </c>
      <c r="WP4" s="730" t="str">
        <f t="shared" ca="1" si="9"/>
        <v/>
      </c>
      <c r="WQ4" s="730" t="str">
        <f t="shared" ca="1" si="9"/>
        <v/>
      </c>
      <c r="WR4" s="730" t="str">
        <f t="shared" ca="1" si="9"/>
        <v/>
      </c>
      <c r="WS4" s="730" t="str">
        <f t="shared" ca="1" si="9"/>
        <v/>
      </c>
      <c r="WT4" s="730">
        <f t="shared" ca="1" si="9"/>
        <v>42079</v>
      </c>
      <c r="WU4" s="730" t="str">
        <f t="shared" ca="1" si="9"/>
        <v/>
      </c>
      <c r="WV4" s="730" t="str">
        <f t="shared" ca="1" si="9"/>
        <v/>
      </c>
      <c r="WW4" s="730" t="str">
        <f t="shared" ca="1" si="9"/>
        <v/>
      </c>
      <c r="WX4" s="730" t="str">
        <f t="shared" ca="1" si="9"/>
        <v/>
      </c>
      <c r="WY4" s="730" t="str">
        <f t="shared" ca="1" si="9"/>
        <v/>
      </c>
      <c r="WZ4" s="730" t="str">
        <f t="shared" ca="1" si="9"/>
        <v/>
      </c>
      <c r="XA4" s="730">
        <f t="shared" ca="1" si="9"/>
        <v>42086</v>
      </c>
      <c r="XB4" s="730" t="str">
        <f t="shared" ca="1" si="9"/>
        <v/>
      </c>
      <c r="XC4" s="730" t="str">
        <f t="shared" ca="1" si="9"/>
        <v/>
      </c>
      <c r="XD4" s="730" t="str">
        <f t="shared" ca="1" si="9"/>
        <v/>
      </c>
      <c r="XE4" s="730" t="str">
        <f t="shared" ca="1" si="9"/>
        <v/>
      </c>
      <c r="XF4" s="730" t="str">
        <f t="shared" ca="1" si="9"/>
        <v/>
      </c>
      <c r="XG4" s="730" t="str">
        <f t="shared" ca="1" si="9"/>
        <v/>
      </c>
      <c r="XH4" s="730">
        <f t="shared" ca="1" si="9"/>
        <v>42093</v>
      </c>
      <c r="XI4" s="730" t="str">
        <f t="shared" ca="1" si="9"/>
        <v/>
      </c>
      <c r="XJ4" s="730" t="str">
        <f t="shared" ca="1" si="9"/>
        <v/>
      </c>
      <c r="XK4" s="730" t="str">
        <f t="shared" ca="1" si="9"/>
        <v/>
      </c>
      <c r="XL4" s="730" t="str">
        <f t="shared" ca="1" si="9"/>
        <v/>
      </c>
      <c r="XM4" s="730" t="str">
        <f t="shared" ca="1" si="9"/>
        <v/>
      </c>
      <c r="XN4" s="730" t="str">
        <f t="shared" ca="1" si="9"/>
        <v/>
      </c>
      <c r="XO4" s="730">
        <f t="shared" ca="1" si="9"/>
        <v>42100</v>
      </c>
      <c r="XP4" s="730" t="str">
        <f t="shared" ca="1" si="9"/>
        <v/>
      </c>
      <c r="XQ4" s="730" t="str">
        <f t="shared" ca="1" si="9"/>
        <v/>
      </c>
      <c r="XR4" s="730" t="str">
        <f t="shared" ca="1" si="9"/>
        <v/>
      </c>
      <c r="XS4" s="730" t="str">
        <f t="shared" ca="1" si="9"/>
        <v/>
      </c>
      <c r="XT4" s="730" t="str">
        <f t="shared" ca="1" si="9"/>
        <v/>
      </c>
      <c r="XU4" s="730" t="str">
        <f t="shared" ca="1" si="9"/>
        <v/>
      </c>
      <c r="XV4" s="730">
        <f t="shared" ca="1" si="9"/>
        <v>42107</v>
      </c>
      <c r="XW4" s="730" t="str">
        <f t="shared" ca="1" si="9"/>
        <v/>
      </c>
      <c r="XX4" s="730" t="str">
        <f t="shared" ca="1" si="9"/>
        <v/>
      </c>
      <c r="XY4" s="730" t="str">
        <f t="shared" ca="1" si="9"/>
        <v/>
      </c>
      <c r="XZ4" s="730" t="str">
        <f t="shared" ca="1" si="9"/>
        <v/>
      </c>
      <c r="YA4" s="730" t="str">
        <f t="shared" ca="1" si="9"/>
        <v/>
      </c>
      <c r="YB4" s="730" t="str">
        <f t="shared" ref="YB4:ZZ4" ca="1" si="10">IF(WEEKDAY(YB$6)=2,YB6,"")</f>
        <v/>
      </c>
      <c r="YC4" s="730">
        <f t="shared" ca="1" si="10"/>
        <v>42114</v>
      </c>
      <c r="YD4" s="730" t="str">
        <f t="shared" ca="1" si="10"/>
        <v/>
      </c>
      <c r="YE4" s="730" t="str">
        <f t="shared" ca="1" si="10"/>
        <v/>
      </c>
      <c r="YF4" s="730" t="str">
        <f t="shared" ca="1" si="10"/>
        <v/>
      </c>
      <c r="YG4" s="730" t="str">
        <f t="shared" ca="1" si="10"/>
        <v/>
      </c>
      <c r="YH4" s="730" t="str">
        <f t="shared" ca="1" si="10"/>
        <v/>
      </c>
      <c r="YI4" s="730" t="str">
        <f t="shared" ca="1" si="10"/>
        <v/>
      </c>
      <c r="YJ4" s="730">
        <f t="shared" ca="1" si="10"/>
        <v>42121</v>
      </c>
      <c r="YK4" s="730" t="str">
        <f t="shared" ca="1" si="10"/>
        <v/>
      </c>
      <c r="YL4" s="730" t="str">
        <f t="shared" ca="1" si="10"/>
        <v/>
      </c>
      <c r="YM4" s="730" t="str">
        <f t="shared" ca="1" si="10"/>
        <v/>
      </c>
      <c r="YN4" s="730" t="str">
        <f t="shared" ca="1" si="10"/>
        <v/>
      </c>
      <c r="YO4" s="730" t="str">
        <f t="shared" ca="1" si="10"/>
        <v/>
      </c>
      <c r="YP4" s="730" t="str">
        <f t="shared" ca="1" si="10"/>
        <v/>
      </c>
      <c r="YQ4" s="730">
        <f t="shared" ca="1" si="10"/>
        <v>42128</v>
      </c>
      <c r="YR4" s="730" t="str">
        <f t="shared" ca="1" si="10"/>
        <v/>
      </c>
      <c r="YS4" s="730" t="str">
        <f t="shared" ca="1" si="10"/>
        <v/>
      </c>
      <c r="YT4" s="730" t="str">
        <f t="shared" ca="1" si="10"/>
        <v/>
      </c>
      <c r="YU4" s="730" t="str">
        <f t="shared" ca="1" si="10"/>
        <v/>
      </c>
      <c r="YV4" s="730" t="str">
        <f t="shared" ca="1" si="10"/>
        <v/>
      </c>
      <c r="YW4" s="730" t="str">
        <f t="shared" ca="1" si="10"/>
        <v/>
      </c>
      <c r="YX4" s="730">
        <f t="shared" ca="1" si="10"/>
        <v>42135</v>
      </c>
      <c r="YY4" s="730" t="str">
        <f t="shared" ca="1" si="10"/>
        <v/>
      </c>
      <c r="YZ4" s="730" t="str">
        <f t="shared" ca="1" si="10"/>
        <v/>
      </c>
      <c r="ZA4" s="730" t="str">
        <f t="shared" ca="1" si="10"/>
        <v/>
      </c>
      <c r="ZB4" s="730" t="str">
        <f t="shared" ca="1" si="10"/>
        <v/>
      </c>
      <c r="ZC4" s="730" t="str">
        <f t="shared" ca="1" si="10"/>
        <v/>
      </c>
      <c r="ZD4" s="730" t="str">
        <f t="shared" ca="1" si="10"/>
        <v/>
      </c>
      <c r="ZE4" s="730">
        <f t="shared" ca="1" si="10"/>
        <v>42142</v>
      </c>
      <c r="ZF4" s="730" t="str">
        <f t="shared" ca="1" si="10"/>
        <v/>
      </c>
      <c r="ZG4" s="730" t="str">
        <f t="shared" ca="1" si="10"/>
        <v/>
      </c>
      <c r="ZH4" s="730" t="str">
        <f t="shared" ca="1" si="10"/>
        <v/>
      </c>
      <c r="ZI4" s="730" t="str">
        <f t="shared" ca="1" si="10"/>
        <v/>
      </c>
      <c r="ZJ4" s="730" t="str">
        <f t="shared" ca="1" si="10"/>
        <v/>
      </c>
      <c r="ZK4" s="730" t="str">
        <f t="shared" ca="1" si="10"/>
        <v/>
      </c>
      <c r="ZL4" s="730">
        <f t="shared" ca="1" si="10"/>
        <v>42149</v>
      </c>
      <c r="ZM4" s="730" t="str">
        <f t="shared" ca="1" si="10"/>
        <v/>
      </c>
      <c r="ZN4" s="730" t="str">
        <f t="shared" ca="1" si="10"/>
        <v/>
      </c>
      <c r="ZO4" s="730" t="str">
        <f t="shared" ca="1" si="10"/>
        <v/>
      </c>
      <c r="ZP4" s="730" t="str">
        <f t="shared" ca="1" si="10"/>
        <v/>
      </c>
      <c r="ZQ4" s="730" t="str">
        <f t="shared" ca="1" si="10"/>
        <v/>
      </c>
      <c r="ZR4" s="730" t="str">
        <f t="shared" ca="1" si="10"/>
        <v/>
      </c>
      <c r="ZS4" s="730">
        <f t="shared" ca="1" si="10"/>
        <v>42156</v>
      </c>
      <c r="ZT4" s="730" t="str">
        <f t="shared" ca="1" si="10"/>
        <v/>
      </c>
      <c r="ZU4" s="730" t="str">
        <f t="shared" ca="1" si="10"/>
        <v/>
      </c>
      <c r="ZV4" s="730" t="str">
        <f t="shared" ca="1" si="10"/>
        <v/>
      </c>
      <c r="ZW4" s="730" t="str">
        <f t="shared" ca="1" si="10"/>
        <v/>
      </c>
      <c r="ZX4" s="730" t="str">
        <f t="shared" ca="1" si="10"/>
        <v/>
      </c>
      <c r="ZY4" s="730" t="str">
        <f t="shared" ca="1" si="10"/>
        <v/>
      </c>
      <c r="ZZ4" s="730">
        <f t="shared" ca="1" si="10"/>
        <v>42163</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41471</v>
      </c>
      <c r="K5" s="609" t="str">
        <f ca="1">IF(WEEKDAY(K$6)=2,K6,"")</f>
        <v/>
      </c>
      <c r="L5" s="609" t="str">
        <f t="shared" ref="L5:R5" ca="1" si="11">IF(WEEKDAY(L$6)=2,L6,"")</f>
        <v/>
      </c>
      <c r="M5" s="609" t="str">
        <f t="shared" ca="1" si="11"/>
        <v/>
      </c>
      <c r="N5" s="609" t="str">
        <f t="shared" ca="1" si="11"/>
        <v/>
      </c>
      <c r="O5" s="609" t="str">
        <f t="shared" ca="1" si="11"/>
        <v/>
      </c>
      <c r="P5" s="609">
        <f t="shared" ca="1" si="11"/>
        <v>41477</v>
      </c>
      <c r="Q5" s="609" t="str">
        <f t="shared" ca="1" si="11"/>
        <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f t="shared" ref="W5" ca="1" si="16">IF(WEEKDAY(W$6)=2,W6,"")</f>
        <v>41484</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f t="shared" ref="AD5" ca="1" si="22">IF(WEEKDAY(AD$6)=2,AD6,"")</f>
        <v>41491</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f t="shared" ref="AK5" ca="1" si="28">IF(WEEKDAY(AK$6)=2,AK6,"")</f>
        <v>41498</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f t="shared" ref="AR5" ca="1" si="35">IF(WEEKDAY(AR$6)=2,AR6,"")</f>
        <v>41505</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f t="shared" ref="AY5" ca="1" si="42">IF(WEEKDAY(AY$6)=2,AY6,"")</f>
        <v>41512</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f t="shared" ref="BF5" ca="1" si="49">IF(WEEKDAY(BF$6)=2,BF6,"")</f>
        <v>41519</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f t="shared" ref="BM5" ca="1" si="56">IF(WEEKDAY(BM$6)=2,BM6,"")</f>
        <v>41526</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f t="shared" ref="BT5" ca="1" si="63">IF(WEEKDAY(BT$6)=2,BT6,"")</f>
        <v>41533</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f t="shared" ref="CA5" ca="1" si="70">IF(WEEKDAY(CA$6)=2,CA6,"")</f>
        <v>41540</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f t="shared" ref="CH5" ca="1" si="77">IF(WEEKDAY(CH$6)=2,CH6,"")</f>
        <v>41547</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f t="shared" ref="CO5" ca="1" si="84">IF(WEEKDAY(CO$6)=2,CO6,"")</f>
        <v>41554</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f t="shared" ref="CV5" ca="1" si="91">IF(WEEKDAY(CV$6)=2,CV6,"")</f>
        <v>41561</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f t="shared" ref="DC5" ca="1" si="98">IF(WEEKDAY(DC$6)=2,DC6,"")</f>
        <v>41568</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f t="shared" ref="DJ5" ca="1" si="105">IF(WEEKDAY(DJ$6)=2,DJ6,"")</f>
        <v>41575</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f t="shared" ref="DQ5" ca="1" si="112">IF(WEEKDAY(DQ$6)=2,DQ6,"")</f>
        <v>41582</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f t="shared" ref="DX5" ca="1" si="119">IF(WEEKDAY(DX$6)=2,DX6,"")</f>
        <v>41589</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f t="shared" ref="EE5" ca="1" si="126">IF(WEEKDAY(EE$6)=2,EE6,"")</f>
        <v>41596</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f t="shared" ref="EL5" ca="1" si="133">IF(WEEKDAY(EL$6)=2,EL6,"")</f>
        <v>41603</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f t="shared" ref="ES5" ca="1" si="140">IF(WEEKDAY(ES$6)=2,ES6,"")</f>
        <v>41610</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f t="shared" ref="EZ5" ca="1" si="147">IF(WEEKDAY(EZ$6)=2,EZ6,"")</f>
        <v>41617</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f t="shared" ref="FG5" ca="1" si="154">IF(WEEKDAY(FG$6)=2,FG6,"")</f>
        <v>41624</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f t="shared" ref="FN5" ca="1" si="161">IF(WEEKDAY(FN$6)=2,FN6,"")</f>
        <v>41631</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f t="shared" ref="FU5" ca="1" si="168">IF(WEEKDAY(FU$6)=2,FU6,"")</f>
        <v>41638</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f t="shared" ref="GB5" ca="1" si="175">IF(WEEKDAY(GB$6)=2,GB6,"")</f>
        <v>41645</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f t="shared" ref="GI5" ca="1" si="182">IF(WEEKDAY(GI$6)=2,GI6,"")</f>
        <v>41652</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f t="shared" ref="GP5" ca="1" si="189">IF(WEEKDAY(GP$6)=2,GP6,"")</f>
        <v>41659</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f t="shared" ref="GW5" ca="1" si="196">IF(WEEKDAY(GW$6)=2,GW6,"")</f>
        <v>41666</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f t="shared" ref="HD5" ca="1" si="203">IF(WEEKDAY(HD$6)=2,HD6,"")</f>
        <v>41673</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f t="shared" ref="HK5" ca="1" si="210">IF(WEEKDAY(HK$6)=2,HK6,"")</f>
        <v>41680</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f t="shared" ref="HR5" ca="1" si="217">IF(WEEKDAY(HR$6)=2,HR6,"")</f>
        <v>41687</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f t="shared" ref="HY5" ca="1" si="224">IF(WEEKDAY(HY$6)=2,HY6,"")</f>
        <v>41694</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f t="shared" ref="IF5" ca="1" si="231">IF(WEEKDAY(IF$6)=2,IF6,"")</f>
        <v>41701</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f t="shared" ref="IM5" ca="1" si="238">IF(WEEKDAY(IM$6)=2,IM6,"")</f>
        <v>41708</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f t="shared" ref="IT5" ca="1" si="245">IF(WEEKDAY(IT$6)=2,IT6,"")</f>
        <v>41715</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f t="shared" ref="JA5" ca="1" si="252">IF(WEEKDAY(JA$6)=2,JA6,"")</f>
        <v>41722</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f t="shared" ref="JH5" ca="1" si="259">IF(WEEKDAY(JH$6)=2,JH6,"")</f>
        <v>41729</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f t="shared" ref="JO5" ca="1" si="266">IF(WEEKDAY(JO$6)=2,JO6,"")</f>
        <v>41736</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f t="shared" ref="JV5" ca="1" si="273">IF(WEEKDAY(JV$6)=2,JV6,"")</f>
        <v>41743</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f t="shared" ref="KC5" ca="1" si="280">IF(WEEKDAY(KC$6)=2,KC6,"")</f>
        <v>41750</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f t="shared" ref="KJ5" ca="1" si="287">IF(WEEKDAY(KJ$6)=2,KJ6,"")</f>
        <v>41757</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f t="shared" ref="KQ5" ca="1" si="294">IF(WEEKDAY(KQ$6)=2,KQ6,"")</f>
        <v>41764</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f t="shared" ref="KX5" ca="1" si="301">IF(WEEKDAY(KX$6)=2,KX6,"")</f>
        <v>41771</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f t="shared" ref="LE5" ca="1" si="308">IF(WEEKDAY(LE$6)=2,LE6,"")</f>
        <v>41778</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f t="shared" ref="LL5" ca="1" si="315">IF(WEEKDAY(LL$6)=2,LL6,"")</f>
        <v>41785</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f t="shared" ref="LS5" ca="1" si="322">IF(WEEKDAY(LS$6)=2,LS6,"")</f>
        <v>41792</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f t="shared" ref="LZ5" ca="1" si="329">IF(WEEKDAY(LZ$6)=2,LZ6,"")</f>
        <v>41799</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f t="shared" ref="MG5" ca="1" si="336">IF(WEEKDAY(MG$6)=2,MG6,"")</f>
        <v>41806</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f t="shared" ref="MN5" ca="1" si="343">IF(WEEKDAY(MN$6)=2,MN6,"")</f>
        <v>41813</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f t="shared" ref="MU5" ca="1" si="350">IF(WEEKDAY(MU$6)=2,MU6,"")</f>
        <v>41820</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f t="shared" ref="NB5" ca="1" si="357">IF(WEEKDAY(NB$6)=2,NB6,"")</f>
        <v>41827</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f t="shared" ref="NI5" ca="1" si="364">IF(WEEKDAY(NI$6)=2,NI6,"")</f>
        <v>41834</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f t="shared" ref="NP5" ca="1" si="371">IF(WEEKDAY(NP$6)=2,NP6,"")</f>
        <v>41841</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f t="shared" ref="NW5" ca="1" si="378">IF(WEEKDAY(NW$6)=2,NW6,"")</f>
        <v>41848</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f t="shared" ref="OD5" ca="1" si="385">IF(WEEKDAY(OD$6)=2,OD6,"")</f>
        <v>41855</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f t="shared" ref="OK5" ca="1" si="392">IF(WEEKDAY(OK$6)=2,OK6,"")</f>
        <v>41862</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f t="shared" ref="OR5" ca="1" si="399">IF(WEEKDAY(OR$6)=2,OR6,"")</f>
        <v>41869</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f t="shared" ref="OY5" ca="1" si="406">IF(WEEKDAY(OY$6)=2,OY6,"")</f>
        <v>41876</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f t="shared" ref="PF5" ca="1" si="413">IF(WEEKDAY(PF$6)=2,PF6,"")</f>
        <v>41883</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f t="shared" ref="PM5" ca="1" si="420">IF(WEEKDAY(PM$6)=2,PM6,"")</f>
        <v>41890</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f t="shared" ref="PT5" ca="1" si="427">IF(WEEKDAY(PT$6)=2,PT6,"")</f>
        <v>41897</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f t="shared" ref="QA5" ca="1" si="434">IF(WEEKDAY(QA$6)=2,QA6,"")</f>
        <v>41904</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f t="shared" ref="QH5" ca="1" si="441">IF(WEEKDAY(QH$6)=2,QH6,"")</f>
        <v>41911</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f t="shared" ref="QO5" ca="1" si="448">IF(WEEKDAY(QO$6)=2,QO6,"")</f>
        <v>41918</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f t="shared" ref="QV5" ca="1" si="455">IF(WEEKDAY(QV$6)=2,QV6,"")</f>
        <v>41925</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f t="shared" ref="RC5" ca="1" si="462">IF(WEEKDAY(RC$6)=2,RC6,"")</f>
        <v>41932</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f t="shared" ref="RJ5" ca="1" si="469">IF(WEEKDAY(RJ$6)=2,RJ6,"")</f>
        <v>41939</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f t="shared" ref="RQ5" ca="1" si="476">IF(WEEKDAY(RQ$6)=2,RQ6,"")</f>
        <v>41946</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f t="shared" ref="RX5" ca="1" si="483">IF(WEEKDAY(RX$6)=2,RX6,"")</f>
        <v>41953</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f t="shared" ref="SE5" ca="1" si="490">IF(WEEKDAY(SE$6)=2,SE6,"")</f>
        <v>41960</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f t="shared" ref="SL5" ca="1" si="497">IF(WEEKDAY(SL$6)=2,SL6,"")</f>
        <v>41967</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f t="shared" ref="SS5" ca="1" si="504">IF(WEEKDAY(SS$6)=2,SS6,"")</f>
        <v>41974</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f t="shared" ref="SZ5" ca="1" si="511">IF(WEEKDAY(SZ$6)=2,SZ6,"")</f>
        <v>41981</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f t="shared" ref="TG5" ca="1" si="518">IF(WEEKDAY(TG$6)=2,TG6,"")</f>
        <v>41988</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f t="shared" ref="TN5" ca="1" si="525">IF(WEEKDAY(TN$6)=2,TN6,"")</f>
        <v>41995</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f t="shared" ref="TU5" ca="1" si="532">IF(WEEKDAY(TU$6)=2,TU6,"")</f>
        <v>42002</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f t="shared" ref="UB5" ca="1" si="539">IF(WEEKDAY(UB$6)=2,UB6,"")</f>
        <v>42009</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f t="shared" ref="UI5" ca="1" si="546">IF(WEEKDAY(UI$6)=2,UI6,"")</f>
        <v>42016</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f t="shared" ref="UP5" ca="1" si="553">IF(WEEKDAY(UP$6)=2,UP6,"")</f>
        <v>42023</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f t="shared" ref="UW5" ca="1" si="560">IF(WEEKDAY(UW$6)=2,UW6,"")</f>
        <v>42030</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f t="shared" ref="VD5" ca="1" si="567">IF(WEEKDAY(VD$6)=2,VD6,"")</f>
        <v>42037</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f t="shared" ref="VK5" ca="1" si="574">IF(WEEKDAY(VK$6)=2,VK6,"")</f>
        <v>42044</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f t="shared" ref="VR5" ca="1" si="581">IF(WEEKDAY(VR$6)=2,VR6,"")</f>
        <v>42051</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f t="shared" ref="VY5" ca="1" si="588">IF(WEEKDAY(VY$6)=2,VY6,"")</f>
        <v>42058</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f t="shared" ref="WF5" ca="1" si="595">IF(WEEKDAY(WF$6)=2,WF6,"")</f>
        <v>42065</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f t="shared" ref="WM5" ca="1" si="602">IF(WEEKDAY(WM$6)=2,WM6,"")</f>
        <v>42072</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f t="shared" ref="WT5" ca="1" si="609">IF(WEEKDAY(WT$6)=2,WT6,"")</f>
        <v>42079</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f t="shared" ref="XA5" ca="1" si="616">IF(WEEKDAY(XA$6)=2,XA6,"")</f>
        <v>42086</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f t="shared" ref="XH5" ca="1" si="623">IF(WEEKDAY(XH$6)=2,XH6,"")</f>
        <v>42093</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f t="shared" ref="XO5" ca="1" si="630">IF(WEEKDAY(XO$6)=2,XO6,"")</f>
        <v>42100</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f t="shared" ref="XV5" ca="1" si="637">IF(WEEKDAY(XV$6)=2,XV6,"")</f>
        <v>42107</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f t="shared" ref="YC5" ca="1" si="644">IF(WEEKDAY(YC$6)=2,YC6,"")</f>
        <v>42114</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f t="shared" ref="YJ5" ca="1" si="651">IF(WEEKDAY(YJ$6)=2,YJ6,"")</f>
        <v>42121</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f t="shared" ref="YQ5" ca="1" si="658">IF(WEEKDAY(YQ$6)=2,YQ6,"")</f>
        <v>42128</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f t="shared" ref="YX5" ca="1" si="665">IF(WEEKDAY(YX$6)=2,YX6,"")</f>
        <v>42135</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f t="shared" ref="ZE5" ca="1" si="672">IF(WEEKDAY(ZE$6)=2,ZE6,"")</f>
        <v>42142</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f t="shared" ref="ZL5" ca="1" si="679">IF(WEEKDAY(ZL$6)=2,ZL6,"")</f>
        <v>42149</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f t="shared" ref="ZS5" ca="1" si="686">IF(WEEKDAY(ZS$6)=2,ZS6,"")</f>
        <v>42156</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f t="shared" ref="ZZ5" ca="1" si="693">IF(WEEKDAY(ZZ$6)=2,ZZ6,"")</f>
        <v>42163</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65" t="s">
        <v>0</v>
      </c>
      <c r="E6" s="765"/>
      <c r="F6" s="318">
        <f ca="1">NETWORKDAYS(TODAY(),H6)</f>
        <v>110</v>
      </c>
      <c r="G6" s="524">
        <v>41369</v>
      </c>
      <c r="H6" s="524">
        <f>AAH6</f>
        <v>41624</v>
      </c>
      <c r="I6" s="598"/>
      <c r="J6" s="610">
        <f ca="1">TODAY()+J3</f>
        <v>41471</v>
      </c>
      <c r="K6" s="610">
        <f ca="1">J$6+1</f>
        <v>41472</v>
      </c>
      <c r="L6" s="610">
        <f t="shared" ref="L6:BW6" ca="1" si="694">K$6+1</f>
        <v>41473</v>
      </c>
      <c r="M6" s="610">
        <f t="shared" ca="1" si="694"/>
        <v>41474</v>
      </c>
      <c r="N6" s="610">
        <f t="shared" ca="1" si="694"/>
        <v>41475</v>
      </c>
      <c r="O6" s="610">
        <f t="shared" ca="1" si="694"/>
        <v>41476</v>
      </c>
      <c r="P6" s="610">
        <f t="shared" ca="1" si="694"/>
        <v>41477</v>
      </c>
      <c r="Q6" s="610">
        <f t="shared" ca="1" si="694"/>
        <v>41478</v>
      </c>
      <c r="R6" s="610">
        <f t="shared" ca="1" si="694"/>
        <v>41479</v>
      </c>
      <c r="S6" s="610">
        <f t="shared" ca="1" si="694"/>
        <v>41480</v>
      </c>
      <c r="T6" s="610">
        <f t="shared" ca="1" si="694"/>
        <v>41481</v>
      </c>
      <c r="U6" s="610">
        <f t="shared" ca="1" si="694"/>
        <v>41482</v>
      </c>
      <c r="V6" s="610">
        <f t="shared" ca="1" si="694"/>
        <v>41483</v>
      </c>
      <c r="W6" s="610">
        <f t="shared" ca="1" si="694"/>
        <v>41484</v>
      </c>
      <c r="X6" s="610">
        <f t="shared" ca="1" si="694"/>
        <v>41485</v>
      </c>
      <c r="Y6" s="610">
        <f t="shared" ca="1" si="694"/>
        <v>41486</v>
      </c>
      <c r="Z6" s="610">
        <f t="shared" ca="1" si="694"/>
        <v>41487</v>
      </c>
      <c r="AA6" s="610">
        <f t="shared" ca="1" si="694"/>
        <v>41488</v>
      </c>
      <c r="AB6" s="610">
        <f t="shared" ca="1" si="694"/>
        <v>41489</v>
      </c>
      <c r="AC6" s="610">
        <f t="shared" ca="1" si="694"/>
        <v>41490</v>
      </c>
      <c r="AD6" s="610">
        <f t="shared" ca="1" si="694"/>
        <v>41491</v>
      </c>
      <c r="AE6" s="610">
        <f t="shared" ca="1" si="694"/>
        <v>41492</v>
      </c>
      <c r="AF6" s="610">
        <f t="shared" ca="1" si="694"/>
        <v>41493</v>
      </c>
      <c r="AG6" s="610">
        <f t="shared" ca="1" si="694"/>
        <v>41494</v>
      </c>
      <c r="AH6" s="610">
        <f t="shared" ca="1" si="694"/>
        <v>41495</v>
      </c>
      <c r="AI6" s="610">
        <f t="shared" ca="1" si="694"/>
        <v>41496</v>
      </c>
      <c r="AJ6" s="610">
        <f t="shared" ca="1" si="694"/>
        <v>41497</v>
      </c>
      <c r="AK6" s="610">
        <f t="shared" ca="1" si="694"/>
        <v>41498</v>
      </c>
      <c r="AL6" s="610">
        <f t="shared" ca="1" si="694"/>
        <v>41499</v>
      </c>
      <c r="AM6" s="610">
        <f t="shared" ca="1" si="694"/>
        <v>41500</v>
      </c>
      <c r="AN6" s="610">
        <f t="shared" ca="1" si="694"/>
        <v>41501</v>
      </c>
      <c r="AO6" s="610">
        <f t="shared" ca="1" si="694"/>
        <v>41502</v>
      </c>
      <c r="AP6" s="610">
        <f t="shared" ca="1" si="694"/>
        <v>41503</v>
      </c>
      <c r="AQ6" s="610">
        <f t="shared" ca="1" si="694"/>
        <v>41504</v>
      </c>
      <c r="AR6" s="610">
        <f t="shared" ca="1" si="694"/>
        <v>41505</v>
      </c>
      <c r="AS6" s="610">
        <f t="shared" ca="1" si="694"/>
        <v>41506</v>
      </c>
      <c r="AT6" s="610">
        <f t="shared" ca="1" si="694"/>
        <v>41507</v>
      </c>
      <c r="AU6" s="610">
        <f t="shared" ca="1" si="694"/>
        <v>41508</v>
      </c>
      <c r="AV6" s="610">
        <f t="shared" ca="1" si="694"/>
        <v>41509</v>
      </c>
      <c r="AW6" s="610">
        <f t="shared" ca="1" si="694"/>
        <v>41510</v>
      </c>
      <c r="AX6" s="610">
        <f t="shared" ca="1" si="694"/>
        <v>41511</v>
      </c>
      <c r="AY6" s="610">
        <f t="shared" ca="1" si="694"/>
        <v>41512</v>
      </c>
      <c r="AZ6" s="610">
        <f t="shared" ca="1" si="694"/>
        <v>41513</v>
      </c>
      <c r="BA6" s="610">
        <f t="shared" ca="1" si="694"/>
        <v>41514</v>
      </c>
      <c r="BB6" s="610">
        <f t="shared" ca="1" si="694"/>
        <v>41515</v>
      </c>
      <c r="BC6" s="610">
        <f t="shared" ca="1" si="694"/>
        <v>41516</v>
      </c>
      <c r="BD6" s="610">
        <f t="shared" ca="1" si="694"/>
        <v>41517</v>
      </c>
      <c r="BE6" s="610">
        <f t="shared" ca="1" si="694"/>
        <v>41518</v>
      </c>
      <c r="BF6" s="610">
        <f t="shared" ca="1" si="694"/>
        <v>41519</v>
      </c>
      <c r="BG6" s="610">
        <f t="shared" ca="1" si="694"/>
        <v>41520</v>
      </c>
      <c r="BH6" s="610">
        <f t="shared" ca="1" si="694"/>
        <v>41521</v>
      </c>
      <c r="BI6" s="610">
        <f t="shared" ca="1" si="694"/>
        <v>41522</v>
      </c>
      <c r="BJ6" s="610">
        <f t="shared" ca="1" si="694"/>
        <v>41523</v>
      </c>
      <c r="BK6" s="610">
        <f t="shared" ca="1" si="694"/>
        <v>41524</v>
      </c>
      <c r="BL6" s="610">
        <f t="shared" ca="1" si="694"/>
        <v>41525</v>
      </c>
      <c r="BM6" s="610">
        <f t="shared" ca="1" si="694"/>
        <v>41526</v>
      </c>
      <c r="BN6" s="610">
        <f t="shared" ca="1" si="694"/>
        <v>41527</v>
      </c>
      <c r="BO6" s="610">
        <f t="shared" ca="1" si="694"/>
        <v>41528</v>
      </c>
      <c r="BP6" s="610">
        <f t="shared" ca="1" si="694"/>
        <v>41529</v>
      </c>
      <c r="BQ6" s="610">
        <f t="shared" ca="1" si="694"/>
        <v>41530</v>
      </c>
      <c r="BR6" s="610">
        <f t="shared" ca="1" si="694"/>
        <v>41531</v>
      </c>
      <c r="BS6" s="610">
        <f t="shared" ca="1" si="694"/>
        <v>41532</v>
      </c>
      <c r="BT6" s="610">
        <f t="shared" ca="1" si="694"/>
        <v>41533</v>
      </c>
      <c r="BU6" s="610">
        <f t="shared" ca="1" si="694"/>
        <v>41534</v>
      </c>
      <c r="BV6" s="610">
        <f t="shared" ca="1" si="694"/>
        <v>41535</v>
      </c>
      <c r="BW6" s="610">
        <f t="shared" ca="1" si="694"/>
        <v>41536</v>
      </c>
      <c r="BX6" s="610">
        <f t="shared" ref="BX6:EI6" ca="1" si="695">BW$6+1</f>
        <v>41537</v>
      </c>
      <c r="BY6" s="610">
        <f t="shared" ca="1" si="695"/>
        <v>41538</v>
      </c>
      <c r="BZ6" s="610">
        <f t="shared" ca="1" si="695"/>
        <v>41539</v>
      </c>
      <c r="CA6" s="610">
        <f t="shared" ca="1" si="695"/>
        <v>41540</v>
      </c>
      <c r="CB6" s="610">
        <f t="shared" ca="1" si="695"/>
        <v>41541</v>
      </c>
      <c r="CC6" s="610">
        <f t="shared" ca="1" si="695"/>
        <v>41542</v>
      </c>
      <c r="CD6" s="610">
        <f t="shared" ca="1" si="695"/>
        <v>41543</v>
      </c>
      <c r="CE6" s="610">
        <f t="shared" ca="1" si="695"/>
        <v>41544</v>
      </c>
      <c r="CF6" s="610">
        <f t="shared" ca="1" si="695"/>
        <v>41545</v>
      </c>
      <c r="CG6" s="610">
        <f t="shared" ca="1" si="695"/>
        <v>41546</v>
      </c>
      <c r="CH6" s="610">
        <f t="shared" ca="1" si="695"/>
        <v>41547</v>
      </c>
      <c r="CI6" s="610">
        <f t="shared" ca="1" si="695"/>
        <v>41548</v>
      </c>
      <c r="CJ6" s="610">
        <f t="shared" ca="1" si="695"/>
        <v>41549</v>
      </c>
      <c r="CK6" s="610">
        <f t="shared" ca="1" si="695"/>
        <v>41550</v>
      </c>
      <c r="CL6" s="610">
        <f t="shared" ca="1" si="695"/>
        <v>41551</v>
      </c>
      <c r="CM6" s="610">
        <f t="shared" ca="1" si="695"/>
        <v>41552</v>
      </c>
      <c r="CN6" s="610">
        <f t="shared" ca="1" si="695"/>
        <v>41553</v>
      </c>
      <c r="CO6" s="610">
        <f t="shared" ca="1" si="695"/>
        <v>41554</v>
      </c>
      <c r="CP6" s="610">
        <f t="shared" ca="1" si="695"/>
        <v>41555</v>
      </c>
      <c r="CQ6" s="610">
        <f t="shared" ca="1" si="695"/>
        <v>41556</v>
      </c>
      <c r="CR6" s="610">
        <f t="shared" ca="1" si="695"/>
        <v>41557</v>
      </c>
      <c r="CS6" s="610">
        <f t="shared" ca="1" si="695"/>
        <v>41558</v>
      </c>
      <c r="CT6" s="610">
        <f t="shared" ca="1" si="695"/>
        <v>41559</v>
      </c>
      <c r="CU6" s="610">
        <f t="shared" ca="1" si="695"/>
        <v>41560</v>
      </c>
      <c r="CV6" s="610">
        <f t="shared" ca="1" si="695"/>
        <v>41561</v>
      </c>
      <c r="CW6" s="610">
        <f t="shared" ca="1" si="695"/>
        <v>41562</v>
      </c>
      <c r="CX6" s="610">
        <f t="shared" ca="1" si="695"/>
        <v>41563</v>
      </c>
      <c r="CY6" s="610">
        <f t="shared" ca="1" si="695"/>
        <v>41564</v>
      </c>
      <c r="CZ6" s="610">
        <f t="shared" ca="1" si="695"/>
        <v>41565</v>
      </c>
      <c r="DA6" s="610">
        <f t="shared" ca="1" si="695"/>
        <v>41566</v>
      </c>
      <c r="DB6" s="610">
        <f t="shared" ca="1" si="695"/>
        <v>41567</v>
      </c>
      <c r="DC6" s="610">
        <f t="shared" ca="1" si="695"/>
        <v>41568</v>
      </c>
      <c r="DD6" s="610">
        <f t="shared" ca="1" si="695"/>
        <v>41569</v>
      </c>
      <c r="DE6" s="610">
        <f t="shared" ca="1" si="695"/>
        <v>41570</v>
      </c>
      <c r="DF6" s="610">
        <f t="shared" ca="1" si="695"/>
        <v>41571</v>
      </c>
      <c r="DG6" s="610">
        <f t="shared" ca="1" si="695"/>
        <v>41572</v>
      </c>
      <c r="DH6" s="610">
        <f t="shared" ca="1" si="695"/>
        <v>41573</v>
      </c>
      <c r="DI6" s="610">
        <f t="shared" ca="1" si="695"/>
        <v>41574</v>
      </c>
      <c r="DJ6" s="610">
        <f t="shared" ca="1" si="695"/>
        <v>41575</v>
      </c>
      <c r="DK6" s="610">
        <f t="shared" ca="1" si="695"/>
        <v>41576</v>
      </c>
      <c r="DL6" s="610">
        <f t="shared" ca="1" si="695"/>
        <v>41577</v>
      </c>
      <c r="DM6" s="610">
        <f t="shared" ca="1" si="695"/>
        <v>41578</v>
      </c>
      <c r="DN6" s="610">
        <f t="shared" ca="1" si="695"/>
        <v>41579</v>
      </c>
      <c r="DO6" s="610">
        <f t="shared" ca="1" si="695"/>
        <v>41580</v>
      </c>
      <c r="DP6" s="610">
        <f t="shared" ca="1" si="695"/>
        <v>41581</v>
      </c>
      <c r="DQ6" s="610">
        <f t="shared" ca="1" si="695"/>
        <v>41582</v>
      </c>
      <c r="DR6" s="610">
        <f t="shared" ca="1" si="695"/>
        <v>41583</v>
      </c>
      <c r="DS6" s="610">
        <f t="shared" ca="1" si="695"/>
        <v>41584</v>
      </c>
      <c r="DT6" s="610">
        <f t="shared" ca="1" si="695"/>
        <v>41585</v>
      </c>
      <c r="DU6" s="610">
        <f t="shared" ca="1" si="695"/>
        <v>41586</v>
      </c>
      <c r="DV6" s="610">
        <f t="shared" ca="1" si="695"/>
        <v>41587</v>
      </c>
      <c r="DW6" s="610">
        <f t="shared" ca="1" si="695"/>
        <v>41588</v>
      </c>
      <c r="DX6" s="610">
        <f t="shared" ca="1" si="695"/>
        <v>41589</v>
      </c>
      <c r="DY6" s="610">
        <f t="shared" ca="1" si="695"/>
        <v>41590</v>
      </c>
      <c r="DZ6" s="610">
        <f t="shared" ca="1" si="695"/>
        <v>41591</v>
      </c>
      <c r="EA6" s="610">
        <f t="shared" ca="1" si="695"/>
        <v>41592</v>
      </c>
      <c r="EB6" s="610">
        <f t="shared" ca="1" si="695"/>
        <v>41593</v>
      </c>
      <c r="EC6" s="610">
        <f t="shared" ca="1" si="695"/>
        <v>41594</v>
      </c>
      <c r="ED6" s="610">
        <f t="shared" ca="1" si="695"/>
        <v>41595</v>
      </c>
      <c r="EE6" s="610">
        <f t="shared" ca="1" si="695"/>
        <v>41596</v>
      </c>
      <c r="EF6" s="610">
        <f t="shared" ca="1" si="695"/>
        <v>41597</v>
      </c>
      <c r="EG6" s="610">
        <f t="shared" ca="1" si="695"/>
        <v>41598</v>
      </c>
      <c r="EH6" s="610">
        <f t="shared" ca="1" si="695"/>
        <v>41599</v>
      </c>
      <c r="EI6" s="610">
        <f t="shared" ca="1" si="695"/>
        <v>41600</v>
      </c>
      <c r="EJ6" s="610">
        <f t="shared" ref="EJ6:GU6" ca="1" si="696">EI$6+1</f>
        <v>41601</v>
      </c>
      <c r="EK6" s="610">
        <f t="shared" ca="1" si="696"/>
        <v>41602</v>
      </c>
      <c r="EL6" s="610">
        <f t="shared" ca="1" si="696"/>
        <v>41603</v>
      </c>
      <c r="EM6" s="610">
        <f t="shared" ca="1" si="696"/>
        <v>41604</v>
      </c>
      <c r="EN6" s="610">
        <f t="shared" ca="1" si="696"/>
        <v>41605</v>
      </c>
      <c r="EO6" s="610">
        <f t="shared" ca="1" si="696"/>
        <v>41606</v>
      </c>
      <c r="EP6" s="610">
        <f t="shared" ca="1" si="696"/>
        <v>41607</v>
      </c>
      <c r="EQ6" s="610">
        <f t="shared" ca="1" si="696"/>
        <v>41608</v>
      </c>
      <c r="ER6" s="610">
        <f t="shared" ca="1" si="696"/>
        <v>41609</v>
      </c>
      <c r="ES6" s="610">
        <f t="shared" ca="1" si="696"/>
        <v>41610</v>
      </c>
      <c r="ET6" s="610">
        <f t="shared" ca="1" si="696"/>
        <v>41611</v>
      </c>
      <c r="EU6" s="610">
        <f t="shared" ca="1" si="696"/>
        <v>41612</v>
      </c>
      <c r="EV6" s="610">
        <f t="shared" ca="1" si="696"/>
        <v>41613</v>
      </c>
      <c r="EW6" s="610">
        <f t="shared" ca="1" si="696"/>
        <v>41614</v>
      </c>
      <c r="EX6" s="610">
        <f t="shared" ca="1" si="696"/>
        <v>41615</v>
      </c>
      <c r="EY6" s="610">
        <f t="shared" ca="1" si="696"/>
        <v>41616</v>
      </c>
      <c r="EZ6" s="610">
        <f t="shared" ca="1" si="696"/>
        <v>41617</v>
      </c>
      <c r="FA6" s="610">
        <f t="shared" ca="1" si="696"/>
        <v>41618</v>
      </c>
      <c r="FB6" s="610">
        <f t="shared" ca="1" si="696"/>
        <v>41619</v>
      </c>
      <c r="FC6" s="610">
        <f t="shared" ca="1" si="696"/>
        <v>41620</v>
      </c>
      <c r="FD6" s="610">
        <f t="shared" ca="1" si="696"/>
        <v>41621</v>
      </c>
      <c r="FE6" s="610">
        <f t="shared" ca="1" si="696"/>
        <v>41622</v>
      </c>
      <c r="FF6" s="610">
        <f t="shared" ca="1" si="696"/>
        <v>41623</v>
      </c>
      <c r="FG6" s="610">
        <f t="shared" ca="1" si="696"/>
        <v>41624</v>
      </c>
      <c r="FH6" s="610">
        <f t="shared" ca="1" si="696"/>
        <v>41625</v>
      </c>
      <c r="FI6" s="610">
        <f t="shared" ca="1" si="696"/>
        <v>41626</v>
      </c>
      <c r="FJ6" s="610">
        <f t="shared" ca="1" si="696"/>
        <v>41627</v>
      </c>
      <c r="FK6" s="610">
        <f t="shared" ca="1" si="696"/>
        <v>41628</v>
      </c>
      <c r="FL6" s="610">
        <f t="shared" ca="1" si="696"/>
        <v>41629</v>
      </c>
      <c r="FM6" s="610">
        <f t="shared" ca="1" si="696"/>
        <v>41630</v>
      </c>
      <c r="FN6" s="610">
        <f t="shared" ca="1" si="696"/>
        <v>41631</v>
      </c>
      <c r="FO6" s="610">
        <f t="shared" ca="1" si="696"/>
        <v>41632</v>
      </c>
      <c r="FP6" s="610">
        <f t="shared" ca="1" si="696"/>
        <v>41633</v>
      </c>
      <c r="FQ6" s="610">
        <f t="shared" ca="1" si="696"/>
        <v>41634</v>
      </c>
      <c r="FR6" s="610">
        <f t="shared" ca="1" si="696"/>
        <v>41635</v>
      </c>
      <c r="FS6" s="610">
        <f t="shared" ca="1" si="696"/>
        <v>41636</v>
      </c>
      <c r="FT6" s="610">
        <f t="shared" ca="1" si="696"/>
        <v>41637</v>
      </c>
      <c r="FU6" s="610">
        <f t="shared" ca="1" si="696"/>
        <v>41638</v>
      </c>
      <c r="FV6" s="610">
        <f t="shared" ca="1" si="696"/>
        <v>41639</v>
      </c>
      <c r="FW6" s="610">
        <f t="shared" ca="1" si="696"/>
        <v>41640</v>
      </c>
      <c r="FX6" s="610">
        <f t="shared" ca="1" si="696"/>
        <v>41641</v>
      </c>
      <c r="FY6" s="610">
        <f t="shared" ca="1" si="696"/>
        <v>41642</v>
      </c>
      <c r="FZ6" s="610">
        <f t="shared" ca="1" si="696"/>
        <v>41643</v>
      </c>
      <c r="GA6" s="610">
        <f t="shared" ca="1" si="696"/>
        <v>41644</v>
      </c>
      <c r="GB6" s="610">
        <f t="shared" ca="1" si="696"/>
        <v>41645</v>
      </c>
      <c r="GC6" s="610">
        <f t="shared" ca="1" si="696"/>
        <v>41646</v>
      </c>
      <c r="GD6" s="610">
        <f t="shared" ca="1" si="696"/>
        <v>41647</v>
      </c>
      <c r="GE6" s="610">
        <f t="shared" ca="1" si="696"/>
        <v>41648</v>
      </c>
      <c r="GF6" s="610">
        <f t="shared" ca="1" si="696"/>
        <v>41649</v>
      </c>
      <c r="GG6" s="610">
        <f t="shared" ca="1" si="696"/>
        <v>41650</v>
      </c>
      <c r="GH6" s="610">
        <f t="shared" ca="1" si="696"/>
        <v>41651</v>
      </c>
      <c r="GI6" s="610">
        <f t="shared" ca="1" si="696"/>
        <v>41652</v>
      </c>
      <c r="GJ6" s="610">
        <f t="shared" ca="1" si="696"/>
        <v>41653</v>
      </c>
      <c r="GK6" s="610">
        <f t="shared" ca="1" si="696"/>
        <v>41654</v>
      </c>
      <c r="GL6" s="610">
        <f t="shared" ca="1" si="696"/>
        <v>41655</v>
      </c>
      <c r="GM6" s="610">
        <f t="shared" ca="1" si="696"/>
        <v>41656</v>
      </c>
      <c r="GN6" s="610">
        <f t="shared" ca="1" si="696"/>
        <v>41657</v>
      </c>
      <c r="GO6" s="610">
        <f t="shared" ca="1" si="696"/>
        <v>41658</v>
      </c>
      <c r="GP6" s="610">
        <f t="shared" ca="1" si="696"/>
        <v>41659</v>
      </c>
      <c r="GQ6" s="610">
        <f t="shared" ca="1" si="696"/>
        <v>41660</v>
      </c>
      <c r="GR6" s="610">
        <f t="shared" ca="1" si="696"/>
        <v>41661</v>
      </c>
      <c r="GS6" s="610">
        <f t="shared" ca="1" si="696"/>
        <v>41662</v>
      </c>
      <c r="GT6" s="610">
        <f t="shared" ca="1" si="696"/>
        <v>41663</v>
      </c>
      <c r="GU6" s="610">
        <f t="shared" ca="1" si="696"/>
        <v>41664</v>
      </c>
      <c r="GV6" s="610">
        <f t="shared" ref="GV6:JG6" ca="1" si="697">GU$6+1</f>
        <v>41665</v>
      </c>
      <c r="GW6" s="610">
        <f t="shared" ca="1" si="697"/>
        <v>41666</v>
      </c>
      <c r="GX6" s="610">
        <f t="shared" ca="1" si="697"/>
        <v>41667</v>
      </c>
      <c r="GY6" s="610">
        <f t="shared" ca="1" si="697"/>
        <v>41668</v>
      </c>
      <c r="GZ6" s="610">
        <f t="shared" ca="1" si="697"/>
        <v>41669</v>
      </c>
      <c r="HA6" s="610">
        <f t="shared" ca="1" si="697"/>
        <v>41670</v>
      </c>
      <c r="HB6" s="610">
        <f t="shared" ca="1" si="697"/>
        <v>41671</v>
      </c>
      <c r="HC6" s="610">
        <f t="shared" ca="1" si="697"/>
        <v>41672</v>
      </c>
      <c r="HD6" s="610">
        <f t="shared" ca="1" si="697"/>
        <v>41673</v>
      </c>
      <c r="HE6" s="610">
        <f t="shared" ca="1" si="697"/>
        <v>41674</v>
      </c>
      <c r="HF6" s="610">
        <f t="shared" ca="1" si="697"/>
        <v>41675</v>
      </c>
      <c r="HG6" s="610">
        <f t="shared" ca="1" si="697"/>
        <v>41676</v>
      </c>
      <c r="HH6" s="610">
        <f t="shared" ca="1" si="697"/>
        <v>41677</v>
      </c>
      <c r="HI6" s="610">
        <f t="shared" ca="1" si="697"/>
        <v>41678</v>
      </c>
      <c r="HJ6" s="610">
        <f t="shared" ca="1" si="697"/>
        <v>41679</v>
      </c>
      <c r="HK6" s="610">
        <f t="shared" ca="1" si="697"/>
        <v>41680</v>
      </c>
      <c r="HL6" s="610">
        <f t="shared" ca="1" si="697"/>
        <v>41681</v>
      </c>
      <c r="HM6" s="610">
        <f t="shared" ca="1" si="697"/>
        <v>41682</v>
      </c>
      <c r="HN6" s="610">
        <f t="shared" ca="1" si="697"/>
        <v>41683</v>
      </c>
      <c r="HO6" s="610">
        <f t="shared" ca="1" si="697"/>
        <v>41684</v>
      </c>
      <c r="HP6" s="610">
        <f t="shared" ca="1" si="697"/>
        <v>41685</v>
      </c>
      <c r="HQ6" s="610">
        <f t="shared" ca="1" si="697"/>
        <v>41686</v>
      </c>
      <c r="HR6" s="610">
        <f t="shared" ca="1" si="697"/>
        <v>41687</v>
      </c>
      <c r="HS6" s="610">
        <f t="shared" ca="1" si="697"/>
        <v>41688</v>
      </c>
      <c r="HT6" s="610">
        <f t="shared" ca="1" si="697"/>
        <v>41689</v>
      </c>
      <c r="HU6" s="610">
        <f t="shared" ca="1" si="697"/>
        <v>41690</v>
      </c>
      <c r="HV6" s="610">
        <f t="shared" ca="1" si="697"/>
        <v>41691</v>
      </c>
      <c r="HW6" s="610">
        <f t="shared" ca="1" si="697"/>
        <v>41692</v>
      </c>
      <c r="HX6" s="610">
        <f t="shared" ca="1" si="697"/>
        <v>41693</v>
      </c>
      <c r="HY6" s="610">
        <f t="shared" ca="1" si="697"/>
        <v>41694</v>
      </c>
      <c r="HZ6" s="610">
        <f t="shared" ca="1" si="697"/>
        <v>41695</v>
      </c>
      <c r="IA6" s="610">
        <f t="shared" ca="1" si="697"/>
        <v>41696</v>
      </c>
      <c r="IB6" s="610">
        <f t="shared" ca="1" si="697"/>
        <v>41697</v>
      </c>
      <c r="IC6" s="610">
        <f t="shared" ca="1" si="697"/>
        <v>41698</v>
      </c>
      <c r="ID6" s="610">
        <f t="shared" ca="1" si="697"/>
        <v>41699</v>
      </c>
      <c r="IE6" s="610">
        <f t="shared" ca="1" si="697"/>
        <v>41700</v>
      </c>
      <c r="IF6" s="610">
        <f t="shared" ca="1" si="697"/>
        <v>41701</v>
      </c>
      <c r="IG6" s="610">
        <f t="shared" ca="1" si="697"/>
        <v>41702</v>
      </c>
      <c r="IH6" s="610">
        <f t="shared" ca="1" si="697"/>
        <v>41703</v>
      </c>
      <c r="II6" s="610">
        <f t="shared" ca="1" si="697"/>
        <v>41704</v>
      </c>
      <c r="IJ6" s="610">
        <f t="shared" ca="1" si="697"/>
        <v>41705</v>
      </c>
      <c r="IK6" s="610">
        <f t="shared" ca="1" si="697"/>
        <v>41706</v>
      </c>
      <c r="IL6" s="610">
        <f t="shared" ca="1" si="697"/>
        <v>41707</v>
      </c>
      <c r="IM6" s="610">
        <f t="shared" ca="1" si="697"/>
        <v>41708</v>
      </c>
      <c r="IN6" s="610">
        <f t="shared" ca="1" si="697"/>
        <v>41709</v>
      </c>
      <c r="IO6" s="610">
        <f t="shared" ca="1" si="697"/>
        <v>41710</v>
      </c>
      <c r="IP6" s="610">
        <f t="shared" ca="1" si="697"/>
        <v>41711</v>
      </c>
      <c r="IQ6" s="610">
        <f t="shared" ca="1" si="697"/>
        <v>41712</v>
      </c>
      <c r="IR6" s="610">
        <f t="shared" ca="1" si="697"/>
        <v>41713</v>
      </c>
      <c r="IS6" s="610">
        <f t="shared" ca="1" si="697"/>
        <v>41714</v>
      </c>
      <c r="IT6" s="610">
        <f t="shared" ca="1" si="697"/>
        <v>41715</v>
      </c>
      <c r="IU6" s="610">
        <f t="shared" ca="1" si="697"/>
        <v>41716</v>
      </c>
      <c r="IV6" s="610">
        <f t="shared" ca="1" si="697"/>
        <v>41717</v>
      </c>
      <c r="IW6" s="610">
        <f t="shared" ca="1" si="697"/>
        <v>41718</v>
      </c>
      <c r="IX6" s="610">
        <f t="shared" ca="1" si="697"/>
        <v>41719</v>
      </c>
      <c r="IY6" s="610">
        <f t="shared" ca="1" si="697"/>
        <v>41720</v>
      </c>
      <c r="IZ6" s="610">
        <f t="shared" ca="1" si="697"/>
        <v>41721</v>
      </c>
      <c r="JA6" s="610">
        <f t="shared" ca="1" si="697"/>
        <v>41722</v>
      </c>
      <c r="JB6" s="610">
        <f t="shared" ca="1" si="697"/>
        <v>41723</v>
      </c>
      <c r="JC6" s="610">
        <f t="shared" ca="1" si="697"/>
        <v>41724</v>
      </c>
      <c r="JD6" s="610">
        <f t="shared" ca="1" si="697"/>
        <v>41725</v>
      </c>
      <c r="JE6" s="610">
        <f t="shared" ca="1" si="697"/>
        <v>41726</v>
      </c>
      <c r="JF6" s="610">
        <f t="shared" ca="1" si="697"/>
        <v>41727</v>
      </c>
      <c r="JG6" s="610">
        <f t="shared" ca="1" si="697"/>
        <v>41728</v>
      </c>
      <c r="JH6" s="610">
        <f t="shared" ref="JH6:LS6" ca="1" si="698">JG$6+1</f>
        <v>41729</v>
      </c>
      <c r="JI6" s="610">
        <f t="shared" ca="1" si="698"/>
        <v>41730</v>
      </c>
      <c r="JJ6" s="610">
        <f t="shared" ca="1" si="698"/>
        <v>41731</v>
      </c>
      <c r="JK6" s="610">
        <f t="shared" ca="1" si="698"/>
        <v>41732</v>
      </c>
      <c r="JL6" s="610">
        <f t="shared" ca="1" si="698"/>
        <v>41733</v>
      </c>
      <c r="JM6" s="610">
        <f t="shared" ca="1" si="698"/>
        <v>41734</v>
      </c>
      <c r="JN6" s="610">
        <f t="shared" ca="1" si="698"/>
        <v>41735</v>
      </c>
      <c r="JO6" s="610">
        <f t="shared" ca="1" si="698"/>
        <v>41736</v>
      </c>
      <c r="JP6" s="610">
        <f t="shared" ca="1" si="698"/>
        <v>41737</v>
      </c>
      <c r="JQ6" s="610">
        <f t="shared" ca="1" si="698"/>
        <v>41738</v>
      </c>
      <c r="JR6" s="610">
        <f t="shared" ca="1" si="698"/>
        <v>41739</v>
      </c>
      <c r="JS6" s="610">
        <f t="shared" ca="1" si="698"/>
        <v>41740</v>
      </c>
      <c r="JT6" s="610">
        <f t="shared" ca="1" si="698"/>
        <v>41741</v>
      </c>
      <c r="JU6" s="610">
        <f t="shared" ca="1" si="698"/>
        <v>41742</v>
      </c>
      <c r="JV6" s="610">
        <f t="shared" ca="1" si="698"/>
        <v>41743</v>
      </c>
      <c r="JW6" s="610">
        <f t="shared" ca="1" si="698"/>
        <v>41744</v>
      </c>
      <c r="JX6" s="610">
        <f t="shared" ca="1" si="698"/>
        <v>41745</v>
      </c>
      <c r="JY6" s="610">
        <f t="shared" ca="1" si="698"/>
        <v>41746</v>
      </c>
      <c r="JZ6" s="610">
        <f t="shared" ca="1" si="698"/>
        <v>41747</v>
      </c>
      <c r="KA6" s="610">
        <f t="shared" ca="1" si="698"/>
        <v>41748</v>
      </c>
      <c r="KB6" s="610">
        <f t="shared" ca="1" si="698"/>
        <v>41749</v>
      </c>
      <c r="KC6" s="610">
        <f t="shared" ca="1" si="698"/>
        <v>41750</v>
      </c>
      <c r="KD6" s="610">
        <f t="shared" ca="1" si="698"/>
        <v>41751</v>
      </c>
      <c r="KE6" s="610">
        <f t="shared" ca="1" si="698"/>
        <v>41752</v>
      </c>
      <c r="KF6" s="610">
        <f t="shared" ca="1" si="698"/>
        <v>41753</v>
      </c>
      <c r="KG6" s="610">
        <f t="shared" ca="1" si="698"/>
        <v>41754</v>
      </c>
      <c r="KH6" s="610">
        <f t="shared" ca="1" si="698"/>
        <v>41755</v>
      </c>
      <c r="KI6" s="610">
        <f t="shared" ca="1" si="698"/>
        <v>41756</v>
      </c>
      <c r="KJ6" s="610">
        <f t="shared" ca="1" si="698"/>
        <v>41757</v>
      </c>
      <c r="KK6" s="610">
        <f t="shared" ca="1" si="698"/>
        <v>41758</v>
      </c>
      <c r="KL6" s="610">
        <f t="shared" ca="1" si="698"/>
        <v>41759</v>
      </c>
      <c r="KM6" s="610">
        <f t="shared" ca="1" si="698"/>
        <v>41760</v>
      </c>
      <c r="KN6" s="610">
        <f t="shared" ca="1" si="698"/>
        <v>41761</v>
      </c>
      <c r="KO6" s="610">
        <f t="shared" ca="1" si="698"/>
        <v>41762</v>
      </c>
      <c r="KP6" s="610">
        <f t="shared" ca="1" si="698"/>
        <v>41763</v>
      </c>
      <c r="KQ6" s="610">
        <f t="shared" ca="1" si="698"/>
        <v>41764</v>
      </c>
      <c r="KR6" s="610">
        <f t="shared" ca="1" si="698"/>
        <v>41765</v>
      </c>
      <c r="KS6" s="610">
        <f t="shared" ca="1" si="698"/>
        <v>41766</v>
      </c>
      <c r="KT6" s="610">
        <f t="shared" ca="1" si="698"/>
        <v>41767</v>
      </c>
      <c r="KU6" s="610">
        <f t="shared" ca="1" si="698"/>
        <v>41768</v>
      </c>
      <c r="KV6" s="610">
        <f t="shared" ca="1" si="698"/>
        <v>41769</v>
      </c>
      <c r="KW6" s="610">
        <f t="shared" ca="1" si="698"/>
        <v>41770</v>
      </c>
      <c r="KX6" s="610">
        <f t="shared" ca="1" si="698"/>
        <v>41771</v>
      </c>
      <c r="KY6" s="610">
        <f t="shared" ca="1" si="698"/>
        <v>41772</v>
      </c>
      <c r="KZ6" s="610">
        <f t="shared" ca="1" si="698"/>
        <v>41773</v>
      </c>
      <c r="LA6" s="610">
        <f t="shared" ca="1" si="698"/>
        <v>41774</v>
      </c>
      <c r="LB6" s="610">
        <f t="shared" ca="1" si="698"/>
        <v>41775</v>
      </c>
      <c r="LC6" s="610">
        <f t="shared" ca="1" si="698"/>
        <v>41776</v>
      </c>
      <c r="LD6" s="610">
        <f t="shared" ca="1" si="698"/>
        <v>41777</v>
      </c>
      <c r="LE6" s="610">
        <f t="shared" ca="1" si="698"/>
        <v>41778</v>
      </c>
      <c r="LF6" s="610">
        <f t="shared" ca="1" si="698"/>
        <v>41779</v>
      </c>
      <c r="LG6" s="610">
        <f t="shared" ca="1" si="698"/>
        <v>41780</v>
      </c>
      <c r="LH6" s="610">
        <f t="shared" ca="1" si="698"/>
        <v>41781</v>
      </c>
      <c r="LI6" s="610">
        <f t="shared" ca="1" si="698"/>
        <v>41782</v>
      </c>
      <c r="LJ6" s="610">
        <f t="shared" ca="1" si="698"/>
        <v>41783</v>
      </c>
      <c r="LK6" s="610">
        <f t="shared" ca="1" si="698"/>
        <v>41784</v>
      </c>
      <c r="LL6" s="610">
        <f t="shared" ca="1" si="698"/>
        <v>41785</v>
      </c>
      <c r="LM6" s="610">
        <f t="shared" ca="1" si="698"/>
        <v>41786</v>
      </c>
      <c r="LN6" s="610">
        <f t="shared" ca="1" si="698"/>
        <v>41787</v>
      </c>
      <c r="LO6" s="610">
        <f t="shared" ca="1" si="698"/>
        <v>41788</v>
      </c>
      <c r="LP6" s="610">
        <f t="shared" ca="1" si="698"/>
        <v>41789</v>
      </c>
      <c r="LQ6" s="610">
        <f t="shared" ca="1" si="698"/>
        <v>41790</v>
      </c>
      <c r="LR6" s="610">
        <f t="shared" ca="1" si="698"/>
        <v>41791</v>
      </c>
      <c r="LS6" s="610">
        <f t="shared" ca="1" si="698"/>
        <v>41792</v>
      </c>
      <c r="LT6" s="610">
        <f t="shared" ref="LT6:OE6" ca="1" si="699">LS$6+1</f>
        <v>41793</v>
      </c>
      <c r="LU6" s="610">
        <f t="shared" ca="1" si="699"/>
        <v>41794</v>
      </c>
      <c r="LV6" s="610">
        <f t="shared" ca="1" si="699"/>
        <v>41795</v>
      </c>
      <c r="LW6" s="610">
        <f t="shared" ca="1" si="699"/>
        <v>41796</v>
      </c>
      <c r="LX6" s="610">
        <f t="shared" ca="1" si="699"/>
        <v>41797</v>
      </c>
      <c r="LY6" s="610">
        <f t="shared" ca="1" si="699"/>
        <v>41798</v>
      </c>
      <c r="LZ6" s="610">
        <f t="shared" ca="1" si="699"/>
        <v>41799</v>
      </c>
      <c r="MA6" s="610">
        <f t="shared" ca="1" si="699"/>
        <v>41800</v>
      </c>
      <c r="MB6" s="610">
        <f t="shared" ca="1" si="699"/>
        <v>41801</v>
      </c>
      <c r="MC6" s="610">
        <f t="shared" ca="1" si="699"/>
        <v>41802</v>
      </c>
      <c r="MD6" s="610">
        <f t="shared" ca="1" si="699"/>
        <v>41803</v>
      </c>
      <c r="ME6" s="610">
        <f t="shared" ca="1" si="699"/>
        <v>41804</v>
      </c>
      <c r="MF6" s="610">
        <f t="shared" ca="1" si="699"/>
        <v>41805</v>
      </c>
      <c r="MG6" s="610">
        <f t="shared" ca="1" si="699"/>
        <v>41806</v>
      </c>
      <c r="MH6" s="610">
        <f t="shared" ca="1" si="699"/>
        <v>41807</v>
      </c>
      <c r="MI6" s="610">
        <f t="shared" ca="1" si="699"/>
        <v>41808</v>
      </c>
      <c r="MJ6" s="610">
        <f t="shared" ca="1" si="699"/>
        <v>41809</v>
      </c>
      <c r="MK6" s="610">
        <f t="shared" ca="1" si="699"/>
        <v>41810</v>
      </c>
      <c r="ML6" s="610">
        <f t="shared" ca="1" si="699"/>
        <v>41811</v>
      </c>
      <c r="MM6" s="610">
        <f t="shared" ca="1" si="699"/>
        <v>41812</v>
      </c>
      <c r="MN6" s="610">
        <f t="shared" ca="1" si="699"/>
        <v>41813</v>
      </c>
      <c r="MO6" s="610">
        <f t="shared" ca="1" si="699"/>
        <v>41814</v>
      </c>
      <c r="MP6" s="610">
        <f t="shared" ca="1" si="699"/>
        <v>41815</v>
      </c>
      <c r="MQ6" s="610">
        <f t="shared" ca="1" si="699"/>
        <v>41816</v>
      </c>
      <c r="MR6" s="610">
        <f t="shared" ca="1" si="699"/>
        <v>41817</v>
      </c>
      <c r="MS6" s="610">
        <f t="shared" ca="1" si="699"/>
        <v>41818</v>
      </c>
      <c r="MT6" s="610">
        <f t="shared" ca="1" si="699"/>
        <v>41819</v>
      </c>
      <c r="MU6" s="610">
        <f t="shared" ca="1" si="699"/>
        <v>41820</v>
      </c>
      <c r="MV6" s="610">
        <f t="shared" ca="1" si="699"/>
        <v>41821</v>
      </c>
      <c r="MW6" s="610">
        <f t="shared" ca="1" si="699"/>
        <v>41822</v>
      </c>
      <c r="MX6" s="610">
        <f t="shared" ca="1" si="699"/>
        <v>41823</v>
      </c>
      <c r="MY6" s="610">
        <f t="shared" ca="1" si="699"/>
        <v>41824</v>
      </c>
      <c r="MZ6" s="610">
        <f t="shared" ca="1" si="699"/>
        <v>41825</v>
      </c>
      <c r="NA6" s="610">
        <f t="shared" ca="1" si="699"/>
        <v>41826</v>
      </c>
      <c r="NB6" s="610">
        <f t="shared" ca="1" si="699"/>
        <v>41827</v>
      </c>
      <c r="NC6" s="610">
        <f t="shared" ca="1" si="699"/>
        <v>41828</v>
      </c>
      <c r="ND6" s="610">
        <f t="shared" ca="1" si="699"/>
        <v>41829</v>
      </c>
      <c r="NE6" s="610">
        <f t="shared" ca="1" si="699"/>
        <v>41830</v>
      </c>
      <c r="NF6" s="610">
        <f t="shared" ca="1" si="699"/>
        <v>41831</v>
      </c>
      <c r="NG6" s="610">
        <f t="shared" ca="1" si="699"/>
        <v>41832</v>
      </c>
      <c r="NH6" s="610">
        <f t="shared" ca="1" si="699"/>
        <v>41833</v>
      </c>
      <c r="NI6" s="610">
        <f t="shared" ca="1" si="699"/>
        <v>41834</v>
      </c>
      <c r="NJ6" s="610">
        <f t="shared" ca="1" si="699"/>
        <v>41835</v>
      </c>
      <c r="NK6" s="610">
        <f t="shared" ca="1" si="699"/>
        <v>41836</v>
      </c>
      <c r="NL6" s="610">
        <f t="shared" ca="1" si="699"/>
        <v>41837</v>
      </c>
      <c r="NM6" s="610">
        <f t="shared" ca="1" si="699"/>
        <v>41838</v>
      </c>
      <c r="NN6" s="610">
        <f t="shared" ca="1" si="699"/>
        <v>41839</v>
      </c>
      <c r="NO6" s="610">
        <f t="shared" ca="1" si="699"/>
        <v>41840</v>
      </c>
      <c r="NP6" s="610">
        <f t="shared" ca="1" si="699"/>
        <v>41841</v>
      </c>
      <c r="NQ6" s="610">
        <f t="shared" ca="1" si="699"/>
        <v>41842</v>
      </c>
      <c r="NR6" s="610">
        <f t="shared" ca="1" si="699"/>
        <v>41843</v>
      </c>
      <c r="NS6" s="610">
        <f t="shared" ca="1" si="699"/>
        <v>41844</v>
      </c>
      <c r="NT6" s="610">
        <f t="shared" ca="1" si="699"/>
        <v>41845</v>
      </c>
      <c r="NU6" s="610">
        <f t="shared" ca="1" si="699"/>
        <v>41846</v>
      </c>
      <c r="NV6" s="610">
        <f t="shared" ca="1" si="699"/>
        <v>41847</v>
      </c>
      <c r="NW6" s="610">
        <f t="shared" ca="1" si="699"/>
        <v>41848</v>
      </c>
      <c r="NX6" s="610">
        <f t="shared" ca="1" si="699"/>
        <v>41849</v>
      </c>
      <c r="NY6" s="610">
        <f t="shared" ca="1" si="699"/>
        <v>41850</v>
      </c>
      <c r="NZ6" s="610">
        <f t="shared" ca="1" si="699"/>
        <v>41851</v>
      </c>
      <c r="OA6" s="610">
        <f t="shared" ca="1" si="699"/>
        <v>41852</v>
      </c>
      <c r="OB6" s="610">
        <f t="shared" ca="1" si="699"/>
        <v>41853</v>
      </c>
      <c r="OC6" s="610">
        <f t="shared" ca="1" si="699"/>
        <v>41854</v>
      </c>
      <c r="OD6" s="610">
        <f t="shared" ca="1" si="699"/>
        <v>41855</v>
      </c>
      <c r="OE6" s="610">
        <f t="shared" ca="1" si="699"/>
        <v>41856</v>
      </c>
      <c r="OF6" s="610">
        <f t="shared" ref="OF6:QQ6" ca="1" si="700">OE$6+1</f>
        <v>41857</v>
      </c>
      <c r="OG6" s="610">
        <f t="shared" ca="1" si="700"/>
        <v>41858</v>
      </c>
      <c r="OH6" s="610">
        <f t="shared" ca="1" si="700"/>
        <v>41859</v>
      </c>
      <c r="OI6" s="610">
        <f t="shared" ca="1" si="700"/>
        <v>41860</v>
      </c>
      <c r="OJ6" s="610">
        <f t="shared" ca="1" si="700"/>
        <v>41861</v>
      </c>
      <c r="OK6" s="610">
        <f t="shared" ca="1" si="700"/>
        <v>41862</v>
      </c>
      <c r="OL6" s="610">
        <f t="shared" ca="1" si="700"/>
        <v>41863</v>
      </c>
      <c r="OM6" s="610">
        <f t="shared" ca="1" si="700"/>
        <v>41864</v>
      </c>
      <c r="ON6" s="610">
        <f t="shared" ca="1" si="700"/>
        <v>41865</v>
      </c>
      <c r="OO6" s="610">
        <f t="shared" ca="1" si="700"/>
        <v>41866</v>
      </c>
      <c r="OP6" s="610">
        <f t="shared" ca="1" si="700"/>
        <v>41867</v>
      </c>
      <c r="OQ6" s="610">
        <f t="shared" ca="1" si="700"/>
        <v>41868</v>
      </c>
      <c r="OR6" s="610">
        <f t="shared" ca="1" si="700"/>
        <v>41869</v>
      </c>
      <c r="OS6" s="610">
        <f t="shared" ca="1" si="700"/>
        <v>41870</v>
      </c>
      <c r="OT6" s="610">
        <f t="shared" ca="1" si="700"/>
        <v>41871</v>
      </c>
      <c r="OU6" s="610">
        <f t="shared" ca="1" si="700"/>
        <v>41872</v>
      </c>
      <c r="OV6" s="610">
        <f t="shared" ca="1" si="700"/>
        <v>41873</v>
      </c>
      <c r="OW6" s="610">
        <f t="shared" ca="1" si="700"/>
        <v>41874</v>
      </c>
      <c r="OX6" s="610">
        <f t="shared" ca="1" si="700"/>
        <v>41875</v>
      </c>
      <c r="OY6" s="610">
        <f t="shared" ca="1" si="700"/>
        <v>41876</v>
      </c>
      <c r="OZ6" s="610">
        <f t="shared" ca="1" si="700"/>
        <v>41877</v>
      </c>
      <c r="PA6" s="610">
        <f t="shared" ca="1" si="700"/>
        <v>41878</v>
      </c>
      <c r="PB6" s="610">
        <f t="shared" ca="1" si="700"/>
        <v>41879</v>
      </c>
      <c r="PC6" s="610">
        <f t="shared" ca="1" si="700"/>
        <v>41880</v>
      </c>
      <c r="PD6" s="610">
        <f t="shared" ca="1" si="700"/>
        <v>41881</v>
      </c>
      <c r="PE6" s="610">
        <f t="shared" ca="1" si="700"/>
        <v>41882</v>
      </c>
      <c r="PF6" s="610">
        <f t="shared" ca="1" si="700"/>
        <v>41883</v>
      </c>
      <c r="PG6" s="610">
        <f t="shared" ca="1" si="700"/>
        <v>41884</v>
      </c>
      <c r="PH6" s="610">
        <f t="shared" ca="1" si="700"/>
        <v>41885</v>
      </c>
      <c r="PI6" s="610">
        <f t="shared" ca="1" si="700"/>
        <v>41886</v>
      </c>
      <c r="PJ6" s="610">
        <f t="shared" ca="1" si="700"/>
        <v>41887</v>
      </c>
      <c r="PK6" s="610">
        <f t="shared" ca="1" si="700"/>
        <v>41888</v>
      </c>
      <c r="PL6" s="610">
        <f t="shared" ca="1" si="700"/>
        <v>41889</v>
      </c>
      <c r="PM6" s="610">
        <f t="shared" ca="1" si="700"/>
        <v>41890</v>
      </c>
      <c r="PN6" s="610">
        <f t="shared" ca="1" si="700"/>
        <v>41891</v>
      </c>
      <c r="PO6" s="610">
        <f t="shared" ca="1" si="700"/>
        <v>41892</v>
      </c>
      <c r="PP6" s="610">
        <f t="shared" ca="1" si="700"/>
        <v>41893</v>
      </c>
      <c r="PQ6" s="610">
        <f t="shared" ca="1" si="700"/>
        <v>41894</v>
      </c>
      <c r="PR6" s="610">
        <f t="shared" ca="1" si="700"/>
        <v>41895</v>
      </c>
      <c r="PS6" s="610">
        <f t="shared" ca="1" si="700"/>
        <v>41896</v>
      </c>
      <c r="PT6" s="610">
        <f t="shared" ca="1" si="700"/>
        <v>41897</v>
      </c>
      <c r="PU6" s="610">
        <f t="shared" ca="1" si="700"/>
        <v>41898</v>
      </c>
      <c r="PV6" s="610">
        <f t="shared" ca="1" si="700"/>
        <v>41899</v>
      </c>
      <c r="PW6" s="610">
        <f t="shared" ca="1" si="700"/>
        <v>41900</v>
      </c>
      <c r="PX6" s="610">
        <f t="shared" ca="1" si="700"/>
        <v>41901</v>
      </c>
      <c r="PY6" s="610">
        <f t="shared" ca="1" si="700"/>
        <v>41902</v>
      </c>
      <c r="PZ6" s="610">
        <f t="shared" ca="1" si="700"/>
        <v>41903</v>
      </c>
      <c r="QA6" s="610">
        <f t="shared" ca="1" si="700"/>
        <v>41904</v>
      </c>
      <c r="QB6" s="610">
        <f t="shared" ca="1" si="700"/>
        <v>41905</v>
      </c>
      <c r="QC6" s="610">
        <f t="shared" ca="1" si="700"/>
        <v>41906</v>
      </c>
      <c r="QD6" s="610">
        <f t="shared" ca="1" si="700"/>
        <v>41907</v>
      </c>
      <c r="QE6" s="610">
        <f t="shared" ca="1" si="700"/>
        <v>41908</v>
      </c>
      <c r="QF6" s="610">
        <f t="shared" ca="1" si="700"/>
        <v>41909</v>
      </c>
      <c r="QG6" s="610">
        <f t="shared" ca="1" si="700"/>
        <v>41910</v>
      </c>
      <c r="QH6" s="610">
        <f t="shared" ca="1" si="700"/>
        <v>41911</v>
      </c>
      <c r="QI6" s="610">
        <f t="shared" ca="1" si="700"/>
        <v>41912</v>
      </c>
      <c r="QJ6" s="610">
        <f t="shared" ca="1" si="700"/>
        <v>41913</v>
      </c>
      <c r="QK6" s="610">
        <f t="shared" ca="1" si="700"/>
        <v>41914</v>
      </c>
      <c r="QL6" s="610">
        <f t="shared" ca="1" si="700"/>
        <v>41915</v>
      </c>
      <c r="QM6" s="610">
        <f t="shared" ca="1" si="700"/>
        <v>41916</v>
      </c>
      <c r="QN6" s="610">
        <f t="shared" ca="1" si="700"/>
        <v>41917</v>
      </c>
      <c r="QO6" s="610">
        <f t="shared" ca="1" si="700"/>
        <v>41918</v>
      </c>
      <c r="QP6" s="610">
        <f t="shared" ca="1" si="700"/>
        <v>41919</v>
      </c>
      <c r="QQ6" s="610">
        <f t="shared" ca="1" si="700"/>
        <v>41920</v>
      </c>
      <c r="QR6" s="610">
        <f t="shared" ref="QR6:TC6" ca="1" si="701">QQ$6+1</f>
        <v>41921</v>
      </c>
      <c r="QS6" s="610">
        <f t="shared" ca="1" si="701"/>
        <v>41922</v>
      </c>
      <c r="QT6" s="610">
        <f t="shared" ca="1" si="701"/>
        <v>41923</v>
      </c>
      <c r="QU6" s="610">
        <f t="shared" ca="1" si="701"/>
        <v>41924</v>
      </c>
      <c r="QV6" s="610">
        <f t="shared" ca="1" si="701"/>
        <v>41925</v>
      </c>
      <c r="QW6" s="610">
        <f t="shared" ca="1" si="701"/>
        <v>41926</v>
      </c>
      <c r="QX6" s="610">
        <f t="shared" ca="1" si="701"/>
        <v>41927</v>
      </c>
      <c r="QY6" s="610">
        <f t="shared" ca="1" si="701"/>
        <v>41928</v>
      </c>
      <c r="QZ6" s="610">
        <f t="shared" ca="1" si="701"/>
        <v>41929</v>
      </c>
      <c r="RA6" s="610">
        <f t="shared" ca="1" si="701"/>
        <v>41930</v>
      </c>
      <c r="RB6" s="610">
        <f t="shared" ca="1" si="701"/>
        <v>41931</v>
      </c>
      <c r="RC6" s="610">
        <f t="shared" ca="1" si="701"/>
        <v>41932</v>
      </c>
      <c r="RD6" s="610">
        <f t="shared" ca="1" si="701"/>
        <v>41933</v>
      </c>
      <c r="RE6" s="610">
        <f t="shared" ca="1" si="701"/>
        <v>41934</v>
      </c>
      <c r="RF6" s="610">
        <f t="shared" ca="1" si="701"/>
        <v>41935</v>
      </c>
      <c r="RG6" s="610">
        <f t="shared" ca="1" si="701"/>
        <v>41936</v>
      </c>
      <c r="RH6" s="610">
        <f t="shared" ca="1" si="701"/>
        <v>41937</v>
      </c>
      <c r="RI6" s="610">
        <f t="shared" ca="1" si="701"/>
        <v>41938</v>
      </c>
      <c r="RJ6" s="610">
        <f t="shared" ca="1" si="701"/>
        <v>41939</v>
      </c>
      <c r="RK6" s="610">
        <f t="shared" ca="1" si="701"/>
        <v>41940</v>
      </c>
      <c r="RL6" s="610">
        <f t="shared" ca="1" si="701"/>
        <v>41941</v>
      </c>
      <c r="RM6" s="610">
        <f t="shared" ca="1" si="701"/>
        <v>41942</v>
      </c>
      <c r="RN6" s="610">
        <f t="shared" ca="1" si="701"/>
        <v>41943</v>
      </c>
      <c r="RO6" s="610">
        <f t="shared" ca="1" si="701"/>
        <v>41944</v>
      </c>
      <c r="RP6" s="610">
        <f t="shared" ca="1" si="701"/>
        <v>41945</v>
      </c>
      <c r="RQ6" s="610">
        <f t="shared" ca="1" si="701"/>
        <v>41946</v>
      </c>
      <c r="RR6" s="610">
        <f t="shared" ca="1" si="701"/>
        <v>41947</v>
      </c>
      <c r="RS6" s="610">
        <f t="shared" ca="1" si="701"/>
        <v>41948</v>
      </c>
      <c r="RT6" s="610">
        <f t="shared" ca="1" si="701"/>
        <v>41949</v>
      </c>
      <c r="RU6" s="610">
        <f t="shared" ca="1" si="701"/>
        <v>41950</v>
      </c>
      <c r="RV6" s="610">
        <f t="shared" ca="1" si="701"/>
        <v>41951</v>
      </c>
      <c r="RW6" s="610">
        <f t="shared" ca="1" si="701"/>
        <v>41952</v>
      </c>
      <c r="RX6" s="610">
        <f t="shared" ca="1" si="701"/>
        <v>41953</v>
      </c>
      <c r="RY6" s="610">
        <f t="shared" ca="1" si="701"/>
        <v>41954</v>
      </c>
      <c r="RZ6" s="610">
        <f t="shared" ca="1" si="701"/>
        <v>41955</v>
      </c>
      <c r="SA6" s="610">
        <f t="shared" ca="1" si="701"/>
        <v>41956</v>
      </c>
      <c r="SB6" s="610">
        <f t="shared" ca="1" si="701"/>
        <v>41957</v>
      </c>
      <c r="SC6" s="610">
        <f t="shared" ca="1" si="701"/>
        <v>41958</v>
      </c>
      <c r="SD6" s="610">
        <f t="shared" ca="1" si="701"/>
        <v>41959</v>
      </c>
      <c r="SE6" s="610">
        <f t="shared" ca="1" si="701"/>
        <v>41960</v>
      </c>
      <c r="SF6" s="610">
        <f t="shared" ca="1" si="701"/>
        <v>41961</v>
      </c>
      <c r="SG6" s="610">
        <f t="shared" ca="1" si="701"/>
        <v>41962</v>
      </c>
      <c r="SH6" s="610">
        <f t="shared" ca="1" si="701"/>
        <v>41963</v>
      </c>
      <c r="SI6" s="610">
        <f t="shared" ca="1" si="701"/>
        <v>41964</v>
      </c>
      <c r="SJ6" s="610">
        <f t="shared" ca="1" si="701"/>
        <v>41965</v>
      </c>
      <c r="SK6" s="610">
        <f t="shared" ca="1" si="701"/>
        <v>41966</v>
      </c>
      <c r="SL6" s="610">
        <f t="shared" ca="1" si="701"/>
        <v>41967</v>
      </c>
      <c r="SM6" s="610">
        <f t="shared" ca="1" si="701"/>
        <v>41968</v>
      </c>
      <c r="SN6" s="610">
        <f t="shared" ca="1" si="701"/>
        <v>41969</v>
      </c>
      <c r="SO6" s="610">
        <f t="shared" ca="1" si="701"/>
        <v>41970</v>
      </c>
      <c r="SP6" s="610">
        <f t="shared" ca="1" si="701"/>
        <v>41971</v>
      </c>
      <c r="SQ6" s="610">
        <f t="shared" ca="1" si="701"/>
        <v>41972</v>
      </c>
      <c r="SR6" s="610">
        <f t="shared" ca="1" si="701"/>
        <v>41973</v>
      </c>
      <c r="SS6" s="610">
        <f t="shared" ca="1" si="701"/>
        <v>41974</v>
      </c>
      <c r="ST6" s="610">
        <f t="shared" ca="1" si="701"/>
        <v>41975</v>
      </c>
      <c r="SU6" s="610">
        <f t="shared" ca="1" si="701"/>
        <v>41976</v>
      </c>
      <c r="SV6" s="610">
        <f t="shared" ca="1" si="701"/>
        <v>41977</v>
      </c>
      <c r="SW6" s="610">
        <f t="shared" ca="1" si="701"/>
        <v>41978</v>
      </c>
      <c r="SX6" s="610">
        <f t="shared" ca="1" si="701"/>
        <v>41979</v>
      </c>
      <c r="SY6" s="610">
        <f t="shared" ca="1" si="701"/>
        <v>41980</v>
      </c>
      <c r="SZ6" s="610">
        <f t="shared" ca="1" si="701"/>
        <v>41981</v>
      </c>
      <c r="TA6" s="610">
        <f t="shared" ca="1" si="701"/>
        <v>41982</v>
      </c>
      <c r="TB6" s="610">
        <f t="shared" ca="1" si="701"/>
        <v>41983</v>
      </c>
      <c r="TC6" s="610">
        <f t="shared" ca="1" si="701"/>
        <v>41984</v>
      </c>
      <c r="TD6" s="610">
        <f t="shared" ref="TD6:VO6" ca="1" si="702">TC$6+1</f>
        <v>41985</v>
      </c>
      <c r="TE6" s="610">
        <f t="shared" ca="1" si="702"/>
        <v>41986</v>
      </c>
      <c r="TF6" s="610">
        <f t="shared" ca="1" si="702"/>
        <v>41987</v>
      </c>
      <c r="TG6" s="610">
        <f t="shared" ca="1" si="702"/>
        <v>41988</v>
      </c>
      <c r="TH6" s="610">
        <f t="shared" ca="1" si="702"/>
        <v>41989</v>
      </c>
      <c r="TI6" s="610">
        <f t="shared" ca="1" si="702"/>
        <v>41990</v>
      </c>
      <c r="TJ6" s="610">
        <f t="shared" ca="1" si="702"/>
        <v>41991</v>
      </c>
      <c r="TK6" s="610">
        <f t="shared" ca="1" si="702"/>
        <v>41992</v>
      </c>
      <c r="TL6" s="610">
        <f t="shared" ca="1" si="702"/>
        <v>41993</v>
      </c>
      <c r="TM6" s="610">
        <f t="shared" ca="1" si="702"/>
        <v>41994</v>
      </c>
      <c r="TN6" s="610">
        <f t="shared" ca="1" si="702"/>
        <v>41995</v>
      </c>
      <c r="TO6" s="610">
        <f t="shared" ca="1" si="702"/>
        <v>41996</v>
      </c>
      <c r="TP6" s="610">
        <f t="shared" ca="1" si="702"/>
        <v>41997</v>
      </c>
      <c r="TQ6" s="610">
        <f t="shared" ca="1" si="702"/>
        <v>41998</v>
      </c>
      <c r="TR6" s="610">
        <f t="shared" ca="1" si="702"/>
        <v>41999</v>
      </c>
      <c r="TS6" s="610">
        <f t="shared" ca="1" si="702"/>
        <v>42000</v>
      </c>
      <c r="TT6" s="610">
        <f t="shared" ca="1" si="702"/>
        <v>42001</v>
      </c>
      <c r="TU6" s="610">
        <f t="shared" ca="1" si="702"/>
        <v>42002</v>
      </c>
      <c r="TV6" s="610">
        <f t="shared" ca="1" si="702"/>
        <v>42003</v>
      </c>
      <c r="TW6" s="610">
        <f t="shared" ca="1" si="702"/>
        <v>42004</v>
      </c>
      <c r="TX6" s="610">
        <f t="shared" ca="1" si="702"/>
        <v>42005</v>
      </c>
      <c r="TY6" s="610">
        <f t="shared" ca="1" si="702"/>
        <v>42006</v>
      </c>
      <c r="TZ6" s="610">
        <f t="shared" ca="1" si="702"/>
        <v>42007</v>
      </c>
      <c r="UA6" s="610">
        <f t="shared" ca="1" si="702"/>
        <v>42008</v>
      </c>
      <c r="UB6" s="610">
        <f t="shared" ca="1" si="702"/>
        <v>42009</v>
      </c>
      <c r="UC6" s="610">
        <f t="shared" ca="1" si="702"/>
        <v>42010</v>
      </c>
      <c r="UD6" s="610">
        <f t="shared" ca="1" si="702"/>
        <v>42011</v>
      </c>
      <c r="UE6" s="610">
        <f t="shared" ca="1" si="702"/>
        <v>42012</v>
      </c>
      <c r="UF6" s="610">
        <f t="shared" ca="1" si="702"/>
        <v>42013</v>
      </c>
      <c r="UG6" s="610">
        <f t="shared" ca="1" si="702"/>
        <v>42014</v>
      </c>
      <c r="UH6" s="610">
        <f t="shared" ca="1" si="702"/>
        <v>42015</v>
      </c>
      <c r="UI6" s="610">
        <f t="shared" ca="1" si="702"/>
        <v>42016</v>
      </c>
      <c r="UJ6" s="610">
        <f t="shared" ca="1" si="702"/>
        <v>42017</v>
      </c>
      <c r="UK6" s="610">
        <f t="shared" ca="1" si="702"/>
        <v>42018</v>
      </c>
      <c r="UL6" s="610">
        <f t="shared" ca="1" si="702"/>
        <v>42019</v>
      </c>
      <c r="UM6" s="610">
        <f t="shared" ca="1" si="702"/>
        <v>42020</v>
      </c>
      <c r="UN6" s="610">
        <f t="shared" ca="1" si="702"/>
        <v>42021</v>
      </c>
      <c r="UO6" s="610">
        <f t="shared" ca="1" si="702"/>
        <v>42022</v>
      </c>
      <c r="UP6" s="610">
        <f t="shared" ca="1" si="702"/>
        <v>42023</v>
      </c>
      <c r="UQ6" s="610">
        <f t="shared" ca="1" si="702"/>
        <v>42024</v>
      </c>
      <c r="UR6" s="610">
        <f t="shared" ca="1" si="702"/>
        <v>42025</v>
      </c>
      <c r="US6" s="610">
        <f t="shared" ca="1" si="702"/>
        <v>42026</v>
      </c>
      <c r="UT6" s="610">
        <f t="shared" ca="1" si="702"/>
        <v>42027</v>
      </c>
      <c r="UU6" s="610">
        <f t="shared" ca="1" si="702"/>
        <v>42028</v>
      </c>
      <c r="UV6" s="610">
        <f t="shared" ca="1" si="702"/>
        <v>42029</v>
      </c>
      <c r="UW6" s="610">
        <f t="shared" ca="1" si="702"/>
        <v>42030</v>
      </c>
      <c r="UX6" s="610">
        <f t="shared" ca="1" si="702"/>
        <v>42031</v>
      </c>
      <c r="UY6" s="610">
        <f t="shared" ca="1" si="702"/>
        <v>42032</v>
      </c>
      <c r="UZ6" s="610">
        <f t="shared" ca="1" si="702"/>
        <v>42033</v>
      </c>
      <c r="VA6" s="610">
        <f t="shared" ca="1" si="702"/>
        <v>42034</v>
      </c>
      <c r="VB6" s="610">
        <f t="shared" ca="1" si="702"/>
        <v>42035</v>
      </c>
      <c r="VC6" s="610">
        <f t="shared" ca="1" si="702"/>
        <v>42036</v>
      </c>
      <c r="VD6" s="610">
        <f t="shared" ca="1" si="702"/>
        <v>42037</v>
      </c>
      <c r="VE6" s="610">
        <f t="shared" ca="1" si="702"/>
        <v>42038</v>
      </c>
      <c r="VF6" s="610">
        <f t="shared" ca="1" si="702"/>
        <v>42039</v>
      </c>
      <c r="VG6" s="610">
        <f t="shared" ca="1" si="702"/>
        <v>42040</v>
      </c>
      <c r="VH6" s="610">
        <f t="shared" ca="1" si="702"/>
        <v>42041</v>
      </c>
      <c r="VI6" s="610">
        <f t="shared" ca="1" si="702"/>
        <v>42042</v>
      </c>
      <c r="VJ6" s="610">
        <f t="shared" ca="1" si="702"/>
        <v>42043</v>
      </c>
      <c r="VK6" s="610">
        <f t="shared" ca="1" si="702"/>
        <v>42044</v>
      </c>
      <c r="VL6" s="610">
        <f t="shared" ca="1" si="702"/>
        <v>42045</v>
      </c>
      <c r="VM6" s="610">
        <f t="shared" ca="1" si="702"/>
        <v>42046</v>
      </c>
      <c r="VN6" s="610">
        <f t="shared" ca="1" si="702"/>
        <v>42047</v>
      </c>
      <c r="VO6" s="610">
        <f t="shared" ca="1" si="702"/>
        <v>42048</v>
      </c>
      <c r="VP6" s="610">
        <f t="shared" ref="VP6:YA6" ca="1" si="703">VO$6+1</f>
        <v>42049</v>
      </c>
      <c r="VQ6" s="610">
        <f t="shared" ca="1" si="703"/>
        <v>42050</v>
      </c>
      <c r="VR6" s="610">
        <f t="shared" ca="1" si="703"/>
        <v>42051</v>
      </c>
      <c r="VS6" s="610">
        <f t="shared" ca="1" si="703"/>
        <v>42052</v>
      </c>
      <c r="VT6" s="610">
        <f t="shared" ca="1" si="703"/>
        <v>42053</v>
      </c>
      <c r="VU6" s="610">
        <f t="shared" ca="1" si="703"/>
        <v>42054</v>
      </c>
      <c r="VV6" s="610">
        <f t="shared" ca="1" si="703"/>
        <v>42055</v>
      </c>
      <c r="VW6" s="610">
        <f t="shared" ca="1" si="703"/>
        <v>42056</v>
      </c>
      <c r="VX6" s="610">
        <f t="shared" ca="1" si="703"/>
        <v>42057</v>
      </c>
      <c r="VY6" s="610">
        <f t="shared" ca="1" si="703"/>
        <v>42058</v>
      </c>
      <c r="VZ6" s="610">
        <f t="shared" ca="1" si="703"/>
        <v>42059</v>
      </c>
      <c r="WA6" s="610">
        <f t="shared" ca="1" si="703"/>
        <v>42060</v>
      </c>
      <c r="WB6" s="610">
        <f t="shared" ca="1" si="703"/>
        <v>42061</v>
      </c>
      <c r="WC6" s="610">
        <f t="shared" ca="1" si="703"/>
        <v>42062</v>
      </c>
      <c r="WD6" s="610">
        <f t="shared" ca="1" si="703"/>
        <v>42063</v>
      </c>
      <c r="WE6" s="610">
        <f t="shared" ca="1" si="703"/>
        <v>42064</v>
      </c>
      <c r="WF6" s="610">
        <f t="shared" ca="1" si="703"/>
        <v>42065</v>
      </c>
      <c r="WG6" s="610">
        <f t="shared" ca="1" si="703"/>
        <v>42066</v>
      </c>
      <c r="WH6" s="610">
        <f t="shared" ca="1" si="703"/>
        <v>42067</v>
      </c>
      <c r="WI6" s="610">
        <f t="shared" ca="1" si="703"/>
        <v>42068</v>
      </c>
      <c r="WJ6" s="610">
        <f t="shared" ca="1" si="703"/>
        <v>42069</v>
      </c>
      <c r="WK6" s="610">
        <f t="shared" ca="1" si="703"/>
        <v>42070</v>
      </c>
      <c r="WL6" s="610">
        <f t="shared" ca="1" si="703"/>
        <v>42071</v>
      </c>
      <c r="WM6" s="610">
        <f t="shared" ca="1" si="703"/>
        <v>42072</v>
      </c>
      <c r="WN6" s="610">
        <f t="shared" ca="1" si="703"/>
        <v>42073</v>
      </c>
      <c r="WO6" s="610">
        <f t="shared" ca="1" si="703"/>
        <v>42074</v>
      </c>
      <c r="WP6" s="610">
        <f t="shared" ca="1" si="703"/>
        <v>42075</v>
      </c>
      <c r="WQ6" s="610">
        <f t="shared" ca="1" si="703"/>
        <v>42076</v>
      </c>
      <c r="WR6" s="610">
        <f t="shared" ca="1" si="703"/>
        <v>42077</v>
      </c>
      <c r="WS6" s="610">
        <f t="shared" ca="1" si="703"/>
        <v>42078</v>
      </c>
      <c r="WT6" s="610">
        <f t="shared" ca="1" si="703"/>
        <v>42079</v>
      </c>
      <c r="WU6" s="610">
        <f t="shared" ca="1" si="703"/>
        <v>42080</v>
      </c>
      <c r="WV6" s="610">
        <f t="shared" ca="1" si="703"/>
        <v>42081</v>
      </c>
      <c r="WW6" s="610">
        <f t="shared" ca="1" si="703"/>
        <v>42082</v>
      </c>
      <c r="WX6" s="610">
        <f t="shared" ca="1" si="703"/>
        <v>42083</v>
      </c>
      <c r="WY6" s="610">
        <f t="shared" ca="1" si="703"/>
        <v>42084</v>
      </c>
      <c r="WZ6" s="610">
        <f t="shared" ca="1" si="703"/>
        <v>42085</v>
      </c>
      <c r="XA6" s="610">
        <f t="shared" ca="1" si="703"/>
        <v>42086</v>
      </c>
      <c r="XB6" s="610">
        <f t="shared" ca="1" si="703"/>
        <v>42087</v>
      </c>
      <c r="XC6" s="610">
        <f t="shared" ca="1" si="703"/>
        <v>42088</v>
      </c>
      <c r="XD6" s="610">
        <f t="shared" ca="1" si="703"/>
        <v>42089</v>
      </c>
      <c r="XE6" s="610">
        <f t="shared" ca="1" si="703"/>
        <v>42090</v>
      </c>
      <c r="XF6" s="610">
        <f t="shared" ca="1" si="703"/>
        <v>42091</v>
      </c>
      <c r="XG6" s="610">
        <f t="shared" ca="1" si="703"/>
        <v>42092</v>
      </c>
      <c r="XH6" s="610">
        <f t="shared" ca="1" si="703"/>
        <v>42093</v>
      </c>
      <c r="XI6" s="610">
        <f t="shared" ca="1" si="703"/>
        <v>42094</v>
      </c>
      <c r="XJ6" s="610">
        <f t="shared" ca="1" si="703"/>
        <v>42095</v>
      </c>
      <c r="XK6" s="610">
        <f t="shared" ca="1" si="703"/>
        <v>42096</v>
      </c>
      <c r="XL6" s="610">
        <f t="shared" ca="1" si="703"/>
        <v>42097</v>
      </c>
      <c r="XM6" s="610">
        <f t="shared" ca="1" si="703"/>
        <v>42098</v>
      </c>
      <c r="XN6" s="610">
        <f t="shared" ca="1" si="703"/>
        <v>42099</v>
      </c>
      <c r="XO6" s="610">
        <f t="shared" ca="1" si="703"/>
        <v>42100</v>
      </c>
      <c r="XP6" s="610">
        <f t="shared" ca="1" si="703"/>
        <v>42101</v>
      </c>
      <c r="XQ6" s="610">
        <f t="shared" ca="1" si="703"/>
        <v>42102</v>
      </c>
      <c r="XR6" s="610">
        <f t="shared" ca="1" si="703"/>
        <v>42103</v>
      </c>
      <c r="XS6" s="610">
        <f t="shared" ca="1" si="703"/>
        <v>42104</v>
      </c>
      <c r="XT6" s="610">
        <f t="shared" ca="1" si="703"/>
        <v>42105</v>
      </c>
      <c r="XU6" s="610">
        <f t="shared" ca="1" si="703"/>
        <v>42106</v>
      </c>
      <c r="XV6" s="610">
        <f t="shared" ca="1" si="703"/>
        <v>42107</v>
      </c>
      <c r="XW6" s="610">
        <f t="shared" ca="1" si="703"/>
        <v>42108</v>
      </c>
      <c r="XX6" s="610">
        <f t="shared" ca="1" si="703"/>
        <v>42109</v>
      </c>
      <c r="XY6" s="610">
        <f t="shared" ca="1" si="703"/>
        <v>42110</v>
      </c>
      <c r="XZ6" s="610">
        <f t="shared" ca="1" si="703"/>
        <v>42111</v>
      </c>
      <c r="YA6" s="610">
        <f t="shared" ca="1" si="703"/>
        <v>42112</v>
      </c>
      <c r="YB6" s="610">
        <f t="shared" ref="YB6:ZZ6" ca="1" si="704">YA$6+1</f>
        <v>42113</v>
      </c>
      <c r="YC6" s="610">
        <f t="shared" ca="1" si="704"/>
        <v>42114</v>
      </c>
      <c r="YD6" s="610">
        <f t="shared" ca="1" si="704"/>
        <v>42115</v>
      </c>
      <c r="YE6" s="610">
        <f t="shared" ca="1" si="704"/>
        <v>42116</v>
      </c>
      <c r="YF6" s="610">
        <f t="shared" ca="1" si="704"/>
        <v>42117</v>
      </c>
      <c r="YG6" s="610">
        <f t="shared" ca="1" si="704"/>
        <v>42118</v>
      </c>
      <c r="YH6" s="610">
        <f t="shared" ca="1" si="704"/>
        <v>42119</v>
      </c>
      <c r="YI6" s="610">
        <f t="shared" ca="1" si="704"/>
        <v>42120</v>
      </c>
      <c r="YJ6" s="610">
        <f t="shared" ca="1" si="704"/>
        <v>42121</v>
      </c>
      <c r="YK6" s="610">
        <f t="shared" ca="1" si="704"/>
        <v>42122</v>
      </c>
      <c r="YL6" s="610">
        <f t="shared" ca="1" si="704"/>
        <v>42123</v>
      </c>
      <c r="YM6" s="610">
        <f t="shared" ca="1" si="704"/>
        <v>42124</v>
      </c>
      <c r="YN6" s="610">
        <f t="shared" ca="1" si="704"/>
        <v>42125</v>
      </c>
      <c r="YO6" s="610">
        <f t="shared" ca="1" si="704"/>
        <v>42126</v>
      </c>
      <c r="YP6" s="610">
        <f t="shared" ca="1" si="704"/>
        <v>42127</v>
      </c>
      <c r="YQ6" s="610">
        <f t="shared" ca="1" si="704"/>
        <v>42128</v>
      </c>
      <c r="YR6" s="610">
        <f t="shared" ca="1" si="704"/>
        <v>42129</v>
      </c>
      <c r="YS6" s="610">
        <f t="shared" ca="1" si="704"/>
        <v>42130</v>
      </c>
      <c r="YT6" s="610">
        <f t="shared" ca="1" si="704"/>
        <v>42131</v>
      </c>
      <c r="YU6" s="610">
        <f t="shared" ca="1" si="704"/>
        <v>42132</v>
      </c>
      <c r="YV6" s="610">
        <f t="shared" ca="1" si="704"/>
        <v>42133</v>
      </c>
      <c r="YW6" s="610">
        <f t="shared" ca="1" si="704"/>
        <v>42134</v>
      </c>
      <c r="YX6" s="610">
        <f t="shared" ca="1" si="704"/>
        <v>42135</v>
      </c>
      <c r="YY6" s="610">
        <f t="shared" ca="1" si="704"/>
        <v>42136</v>
      </c>
      <c r="YZ6" s="610">
        <f t="shared" ca="1" si="704"/>
        <v>42137</v>
      </c>
      <c r="ZA6" s="610">
        <f t="shared" ca="1" si="704"/>
        <v>42138</v>
      </c>
      <c r="ZB6" s="610">
        <f t="shared" ca="1" si="704"/>
        <v>42139</v>
      </c>
      <c r="ZC6" s="610">
        <f t="shared" ca="1" si="704"/>
        <v>42140</v>
      </c>
      <c r="ZD6" s="610">
        <f t="shared" ca="1" si="704"/>
        <v>42141</v>
      </c>
      <c r="ZE6" s="610">
        <f t="shared" ca="1" si="704"/>
        <v>42142</v>
      </c>
      <c r="ZF6" s="610">
        <f t="shared" ca="1" si="704"/>
        <v>42143</v>
      </c>
      <c r="ZG6" s="610">
        <f t="shared" ca="1" si="704"/>
        <v>42144</v>
      </c>
      <c r="ZH6" s="610">
        <f t="shared" ca="1" si="704"/>
        <v>42145</v>
      </c>
      <c r="ZI6" s="610">
        <f t="shared" ca="1" si="704"/>
        <v>42146</v>
      </c>
      <c r="ZJ6" s="610">
        <f t="shared" ca="1" si="704"/>
        <v>42147</v>
      </c>
      <c r="ZK6" s="610">
        <f t="shared" ca="1" si="704"/>
        <v>42148</v>
      </c>
      <c r="ZL6" s="610">
        <f t="shared" ca="1" si="704"/>
        <v>42149</v>
      </c>
      <c r="ZM6" s="610">
        <f t="shared" ca="1" si="704"/>
        <v>42150</v>
      </c>
      <c r="ZN6" s="610">
        <f t="shared" ca="1" si="704"/>
        <v>42151</v>
      </c>
      <c r="ZO6" s="610">
        <f t="shared" ca="1" si="704"/>
        <v>42152</v>
      </c>
      <c r="ZP6" s="610">
        <f t="shared" ca="1" si="704"/>
        <v>42153</v>
      </c>
      <c r="ZQ6" s="610">
        <f t="shared" ca="1" si="704"/>
        <v>42154</v>
      </c>
      <c r="ZR6" s="610">
        <f t="shared" ca="1" si="704"/>
        <v>42155</v>
      </c>
      <c r="ZS6" s="610">
        <f t="shared" ca="1" si="704"/>
        <v>42156</v>
      </c>
      <c r="ZT6" s="610">
        <f t="shared" ca="1" si="704"/>
        <v>42157</v>
      </c>
      <c r="ZU6" s="610">
        <f t="shared" ca="1" si="704"/>
        <v>42158</v>
      </c>
      <c r="ZV6" s="610">
        <f t="shared" ca="1" si="704"/>
        <v>42159</v>
      </c>
      <c r="ZW6" s="610">
        <f t="shared" ca="1" si="704"/>
        <v>42160</v>
      </c>
      <c r="ZX6" s="610">
        <f t="shared" ca="1" si="704"/>
        <v>42161</v>
      </c>
      <c r="ZY6" s="610">
        <f t="shared" ca="1" si="704"/>
        <v>42162</v>
      </c>
      <c r="ZZ6" s="610">
        <f t="shared" ca="1" si="704"/>
        <v>42163</v>
      </c>
      <c r="AAA6" s="588"/>
      <c r="AAB6"/>
      <c r="AAC6"/>
      <c r="AAD6" s="112"/>
      <c r="AAE6" s="551" t="s">
        <v>260</v>
      </c>
      <c r="AAF6" s="583" t="s">
        <v>186</v>
      </c>
      <c r="AAG6" s="78">
        <f ca="1">WORKDAY(TODAY()-1,1,S.DDL_DEQClosed)</f>
        <v>41471</v>
      </c>
      <c r="AAH6" s="78">
        <f>S.BANNER.PostEQCEnd</f>
        <v>41624</v>
      </c>
      <c r="AAI6" s="77"/>
      <c r="AAJ6" s="98">
        <v>2</v>
      </c>
      <c r="AAK6" s="579">
        <f>IF(S.RuleType=2,14,28)</f>
        <v>14</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66</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41507</v>
      </c>
      <c r="AAI11" s="65"/>
      <c r="AAJ11" s="77"/>
      <c r="AAK11" s="65"/>
      <c r="AAL11" s="77"/>
      <c r="AAM11" s="112"/>
      <c r="AAO11" s="108" t="s">
        <v>237</v>
      </c>
      <c r="AAP11" s="336">
        <f t="shared" ref="AAP11:AAS11" si="705">AAP20/30</f>
        <v>2.2000000000000002</v>
      </c>
      <c r="AAQ11" s="336">
        <f t="shared" si="705"/>
        <v>1.9666666666666666</v>
      </c>
      <c r="AAR11" s="336">
        <f t="shared" si="705"/>
        <v>1.7333333333333334</v>
      </c>
      <c r="AAS11" s="336">
        <f t="shared" si="705"/>
        <v>1.5</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27</v>
      </c>
      <c r="G13" s="586">
        <f>AAG13</f>
        <v>41507</v>
      </c>
      <c r="H13" s="586">
        <f>AAH13</f>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248</v>
      </c>
      <c r="AAP13" s="107">
        <f>IF(S.RuleType=1,28,21)</f>
        <v>21</v>
      </c>
      <c r="AAQ13" s="107">
        <f>IF(S.RuleType=1,21,14)</f>
        <v>14</v>
      </c>
      <c r="AAR13" s="107">
        <f>IF(S.RuleType=1,14,7)</f>
        <v>7</v>
      </c>
      <c r="AAS13" s="107">
        <f>IF(S.RuleType=1,7,0)</f>
        <v>0</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27</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27</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41369</v>
      </c>
      <c r="AAZ15" s="100">
        <f>VLOOKUP(ABB15-120,VL_Bulletin,1,TRUE)</f>
        <v>41671</v>
      </c>
      <c r="ABA15" s="100">
        <f>IF(S.InvolveHearing=FALSE,S.BANNER.OverviewStart,WORKDAY(AAZ15+13,1,S.DDL_DEQClosed))</f>
        <v>41369</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 NOT involved</v>
      </c>
      <c r="C17" s="752"/>
      <c r="D17" s="517"/>
      <c r="E17" s="555">
        <f t="shared" ref="E17" si="711">NETWORKDAYS(G17,H17,S.DDL_DEQClosed)</f>
        <v>138</v>
      </c>
      <c r="F17" s="321">
        <f t="shared" ref="F17" ca="1" si="712">NETWORKDAYS(TODAY(),H17,S.DDL_DEQClosed)</f>
        <v>76</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41369</v>
      </c>
      <c r="AAZ17" s="100">
        <f>VLOOKUP(ABB17-90,VL_Bulletin,1,TRUE)</f>
        <v>41609</v>
      </c>
      <c r="ABA17" s="100">
        <f>IF(S.InvolveHearing=FALSE,S.BANNER.OverviewStart,WORKDAY(AAZ17+13,1,S.DDL_DEQClosed))</f>
        <v>41369</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0</v>
      </c>
      <c r="AAQ18" s="107">
        <f>IF(AND(S.InvolveNotice=TRUE,S.InvolveHearing=TRUE),61,IF(S.InvolveNotice=TRUE,46,0))</f>
        <v>0</v>
      </c>
      <c r="AAR18" s="107">
        <f>IF(AND(S.InvolveNotice=TRUE,S.InvolveHearing=TRUE),56,IF(S.InvolveNotice=TRUE,41,0))</f>
        <v>0</v>
      </c>
      <c r="AAS18" s="107">
        <f>IF(AND(S.InvolveNotice=TRUE,S.InvolveHearing=TRUE),51,IF(S.InvolveNotice=TRUE,36,0))</f>
        <v>0</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41369</v>
      </c>
      <c r="AAZ18" s="100">
        <f>VLOOKUP(ABB18-60,VL_Bulletin,1,TRUE)</f>
        <v>41548</v>
      </c>
      <c r="ABA18" s="100">
        <f>IF(S.InvolveHearing=FALSE,S.BANNER.OverviewStart,WORKDAY(AAZ18+13,1,S.DDL_DEQClosed))</f>
        <v>41369</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-69</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41369</v>
      </c>
      <c r="AAZ19" s="100">
        <f>VLOOKUP(ABB19-60,VL_Bulletin,1,TRUE)</f>
        <v>41487</v>
      </c>
      <c r="ABA19" s="100">
        <f>IF(S.InvolveHearing=FALSE,S.BANNER.OverviewStart,WORKDAY(AAZ19+13,1,S.DDL_DEQClosed))</f>
        <v>41369</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66</v>
      </c>
      <c r="AAQ20" s="772">
        <f>SUM(AAQ13:AAQ19)</f>
        <v>59</v>
      </c>
      <c r="AAR20" s="772">
        <f>SUM(AAR13:AAR19)</f>
        <v>52</v>
      </c>
      <c r="AAS20" s="772">
        <f>SUM(AAS13:AAS19)</f>
        <v>45</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3</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4-PublicNotice - not required for TEMPORARY rules (APA)</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0</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4-PublicNotice - not required for TEMPORARY rules (APA)</v>
      </c>
      <c r="AAM25" s="112"/>
      <c r="AAU25" s="44"/>
      <c r="AAX25" s="329"/>
      <c r="AAY25" s="329"/>
      <c r="AAZ25" s="329"/>
      <c r="ABA25" s="329"/>
      <c r="ABB25" s="329"/>
      <c r="ABC25" s="329"/>
      <c r="ABD25" s="329"/>
      <c r="ABE25" s="329"/>
      <c r="ABF25" s="329"/>
      <c r="ABG25" s="329"/>
    </row>
    <row r="26" spans="1:735" s="23" customFormat="1" ht="16.7" customHeight="1">
      <c r="A26" s="558"/>
      <c r="B26" s="762" t="str">
        <f>AAL26</f>
        <v>EPA - SIP not involved</v>
      </c>
      <c r="C26" s="763"/>
      <c r="D26" s="763"/>
      <c r="E26" s="518" t="s">
        <v>0</v>
      </c>
      <c r="F26" s="321">
        <f t="shared" ref="F26" ca="1" si="718">NETWORKDAYS(TODAY(),H26,S.DDL_DEQClosed)</f>
        <v>-11</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64" t="str">
        <f>AAL27</f>
        <v>DAS - fees not involved</v>
      </c>
      <c r="C27" s="764"/>
      <c r="D27" s="764"/>
      <c r="E27" s="518" t="s">
        <v>0</v>
      </c>
      <c r="F27" s="321">
        <f t="shared" ref="F27" ca="1" si="719">NETWORKDAYS(TODAY(),H27,S.DDL_DEQClosed)</f>
        <v>-69</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not involved</v>
      </c>
      <c r="C28" s="764"/>
      <c r="D28" s="764"/>
      <c r="E28" s="518"/>
      <c r="F28" s="321">
        <f ca="1">NETWORKDAYS(TODAY(),H28,S.DDL_DEQClosed)</f>
        <v>-2</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0</v>
      </c>
      <c r="AAF28" s="112" t="s">
        <v>0</v>
      </c>
      <c r="AAG28" s="65"/>
      <c r="AAH28" s="78">
        <f>VLOOKUP(S.PublicNoticeInBulletin,VL_Bulletin,2,FALSE)</f>
        <v>41470</v>
      </c>
      <c r="AAI28" s="77"/>
      <c r="AAJ28" s="77"/>
      <c r="AAK28" s="341"/>
      <c r="AAL28" s="209" t="str">
        <f>IF(S.InvolveNotice=TRUE,"SOS - submit on workday &lt;=15th of month BEFORE Bulletin (H29)","SOS - not involved")</f>
        <v>SOS - not involved</v>
      </c>
      <c r="AAM28" s="112"/>
      <c r="AAU28" s="44"/>
      <c r="AAV28"/>
      <c r="AAW28"/>
      <c r="AAX28"/>
      <c r="AAY28"/>
      <c r="AAZ28"/>
      <c r="ABA28"/>
      <c r="ABB28"/>
      <c r="ABC28"/>
      <c r="ABD28"/>
    </row>
    <row r="29" spans="1:735" s="23" customFormat="1" ht="16.7" customHeight="1">
      <c r="A29" s="558" t="s">
        <v>0</v>
      </c>
      <c r="B29" s="509" t="str">
        <f t="shared" ref="B29" si="720">AAL29</f>
        <v>SOS - not involved</v>
      </c>
      <c r="C29" s="695"/>
      <c r="D29" s="777" t="str">
        <f>AAI29</f>
        <v/>
      </c>
      <c r="E29" s="778"/>
      <c r="F29" s="321">
        <f ca="1">NETWORKDAYS(TODAY(),H29,S.DDL_DEQClosed)</f>
        <v>13</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0</v>
      </c>
      <c r="AAF29" s="112" t="s">
        <v>0</v>
      </c>
      <c r="AAG29" s="65"/>
      <c r="AAH29" s="78">
        <f>VLOOKUP(S.EQCMeeting-60,S.DDL_Bulletin,TRUE)</f>
        <v>41487</v>
      </c>
      <c r="AAI29" s="573" t="str">
        <f>IF(S.PublicNoticeInBulletin&gt;=S.SubmitStaffRpt-25,"Select earlier date &gt;","")</f>
        <v/>
      </c>
      <c r="AAJ29" s="81" t="b">
        <v>0</v>
      </c>
      <c r="AAK29" s="580">
        <f>IF(S.InvolveNotice=TRUE,30,0)</f>
        <v>0</v>
      </c>
      <c r="AAL29" s="209" t="str">
        <f>IF(S.InvolveNotice=TRUE,"SOS - Bulletin always publishes 1st of month","SOS - not involved")</f>
        <v>SOS - not involved</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0</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No public notice with hearing</v>
      </c>
      <c r="C31" s="773"/>
      <c r="D31" s="773"/>
      <c r="E31" s="515"/>
      <c r="F31" s="321">
        <f t="shared" ref="F31:F40" ca="1" si="721">NETWORKDAYS(TODAY(),H31,S.DDL_DEQClosed)</f>
        <v>23</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0</v>
      </c>
      <c r="AAF31" s="112" t="s">
        <v>0</v>
      </c>
      <c r="AAG31" s="65"/>
      <c r="AAH31" s="78">
        <f>WORKDAY(S.PublicNoticeInBulletin+13,1,S.DDL_DEQClosed)</f>
        <v>41501</v>
      </c>
      <c r="AAI31" s="77"/>
      <c r="AAJ31" s="81" t="b">
        <v>0</v>
      </c>
      <c r="AAK31" s="580">
        <f>IF(S.InvolveHearing=TRUE,14,0)</f>
        <v>0</v>
      </c>
      <c r="AAL31" s="210" t="str">
        <f>IF(AND(S.InvolveNotice=FALSE,S.InvolveHearing=FALSE),"No public notice with hearing",IF(AND(S.InvolveNotice=FALSE,S.InvolveHearing=TRUE),"ERROR: All hearings must be noticed","First Hearing =&gt; 15th workday AFTER Bulletin (H29)"))</f>
        <v>No public notice with hearing</v>
      </c>
      <c r="AAM31" s="112"/>
      <c r="AAN31"/>
      <c r="AAT31" s="23"/>
      <c r="AAU31" s="44"/>
      <c r="AAV31" s="23"/>
      <c r="AAW31" s="23"/>
      <c r="AAX31" s="23"/>
      <c r="AAY31" s="23"/>
      <c r="AAZ31" s="23"/>
      <c r="ABA31" s="23"/>
      <c r="ABB31" s="23"/>
      <c r="ABC31" s="23"/>
      <c r="ABD31" s="23"/>
    </row>
    <row r="32" spans="1:735" ht="17.100000000000001" customHeight="1">
      <c r="A32" s="558"/>
      <c r="B32" s="137" t="str">
        <f>AAL32</f>
        <v>No public comment period</v>
      </c>
      <c r="C32" s="697"/>
      <c r="D32" s="139"/>
      <c r="E32" s="124"/>
      <c r="F32" s="321">
        <f ca="1">NETWORKDAYS(TODAY(),H32,S.DDL_DEQClosed)</f>
        <v>-69</v>
      </c>
      <c r="G32" s="650">
        <f>S.CloseComment</f>
        <v>41369</v>
      </c>
      <c r="H32" s="322">
        <f>AAH32</f>
        <v>41369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0</v>
      </c>
      <c r="AAF32" s="112" t="s">
        <v>0</v>
      </c>
      <c r="AAG32" s="65"/>
      <c r="AAH32" s="78">
        <f>IF(S.InvolveNotice=FALSE,S.BANNER.OverviewStart,WORKDAY(S.LastHearingDate+2,1,S.DDL_DEQClosed))</f>
        <v>41369</v>
      </c>
      <c r="AAI32" s="77"/>
      <c r="AAJ32" s="56" t="s">
        <v>0</v>
      </c>
      <c r="AAK32" s="578"/>
      <c r="AAL32" s="115" t="str">
        <f>IF(S.InvolveNotice=FALSE,"No public comment period","Close PUBLIC COMMENT")</f>
        <v>No public comment period</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40</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66</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55</v>
      </c>
      <c r="AAL36" s="116"/>
      <c r="AAM36" s="112"/>
      <c r="AAU36" s="44"/>
    </row>
    <row r="37" spans="1:732" s="23" customFormat="1" ht="17.100000000000001" customHeight="1">
      <c r="A37" s="558"/>
      <c r="B37" s="760" t="s">
        <v>251</v>
      </c>
      <c r="C37" s="760"/>
      <c r="D37" s="760"/>
      <c r="E37" s="124"/>
      <c r="F37" s="321">
        <f t="shared" ref="F37" ca="1" si="722">NETWORKDAYS(TODAY(),H37,S.DDL_DEQClosed)</f>
        <v>68</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76</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69</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68</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1</v>
      </c>
      <c r="G47" s="369">
        <v>41471</v>
      </c>
      <c r="H47" s="369">
        <f>AAH47</f>
        <v>41471</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41471</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v>
      </c>
      <c r="G48" s="369">
        <f t="shared" ref="G48:G50" si="726">AAG48</f>
        <v>41471</v>
      </c>
      <c r="H48" s="369">
        <f t="shared" ref="H48:H49" si="727">AAH48</f>
        <v>41471</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41471</v>
      </c>
      <c r="AAH48" s="78">
        <f t="shared" ref="AAH48:AAH50" si="728">G48</f>
        <v>41471</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1</v>
      </c>
      <c r="G49" s="369">
        <f t="shared" si="726"/>
        <v>41471</v>
      </c>
      <c r="H49" s="369">
        <f t="shared" si="727"/>
        <v>41471</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41471</v>
      </c>
      <c r="AAH49" s="78">
        <f t="shared" si="728"/>
        <v>41471</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1</v>
      </c>
      <c r="G50" s="369">
        <f t="shared" si="726"/>
        <v>41471</v>
      </c>
      <c r="H50" s="370">
        <f>AAH50</f>
        <v>41471</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41471</v>
      </c>
      <c r="AAH50" s="78">
        <f t="shared" si="728"/>
        <v>41471</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hidden="1"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0</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0</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v>
      </c>
      <c r="G67" s="369">
        <f t="shared" ref="G67:H70" si="730">AAG67</f>
        <v>41471</v>
      </c>
      <c r="H67" s="369">
        <f t="shared" si="730"/>
        <v>41471</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41471</v>
      </c>
      <c r="AAH67" s="78">
        <f>G67</f>
        <v>41471</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1</v>
      </c>
      <c r="G68" s="369">
        <f t="shared" si="730"/>
        <v>41471</v>
      </c>
      <c r="H68" s="369">
        <f t="shared" si="730"/>
        <v>41471</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41471</v>
      </c>
      <c r="AAH68" s="78">
        <f>G68</f>
        <v>41471</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v>
      </c>
      <c r="G69" s="369">
        <f t="shared" si="730"/>
        <v>41471</v>
      </c>
      <c r="H69" s="369">
        <f t="shared" si="730"/>
        <v>41471</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41471</v>
      </c>
      <c r="AAH69" s="78">
        <f>G69</f>
        <v>41471</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v>
      </c>
      <c r="G70" s="369">
        <f t="shared" si="730"/>
        <v>41471</v>
      </c>
      <c r="H70" s="369">
        <f t="shared" si="730"/>
        <v>41471</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41471</v>
      </c>
      <c r="AAH70" s="78">
        <f>G70</f>
        <v>41471</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232</v>
      </c>
      <c r="C71" s="168"/>
      <c r="D71" s="371" t="s">
        <v>78</v>
      </c>
      <c r="E71" s="368">
        <f t="shared" ref="E71" si="732">NETWORKDAYS(G71,H71,S.DDL_DEQClosed)</f>
        <v>53</v>
      </c>
      <c r="F71" s="372">
        <f t="shared" ref="F71" ca="1" si="733">NETWORKDAYS(TODAY(),H71)</f>
        <v>-12</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-67</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-67</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-67</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-67</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-67</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-67</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hidden="1" customHeight="1" outlineLevel="1" collapsed="1">
      <c r="A78" s="558"/>
      <c r="B78" s="362" t="s">
        <v>280</v>
      </c>
      <c r="C78" s="168"/>
      <c r="D78" s="371" t="s">
        <v>78</v>
      </c>
      <c r="E78" s="368">
        <f t="shared" si="735"/>
        <v>1</v>
      </c>
      <c r="F78" s="372">
        <f t="shared" ca="1" si="736"/>
        <v>-12</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 NOT involved</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hidden="1"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hidden="1"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hidden="1"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hidden="1" customHeight="1" outlineLevel="1">
      <c r="A85" s="558"/>
      <c r="B85" s="375" t="s">
        <v>333</v>
      </c>
      <c r="C85" s="673" t="s">
        <v>72</v>
      </c>
      <c r="D85" s="308" t="s">
        <v>377</v>
      </c>
      <c r="E85" s="653">
        <f t="shared" ref="E85:E97" si="742">NETWORKDAYS(G85,H85,S.DDL_DEQClosed)</f>
        <v>1</v>
      </c>
      <c r="F85" s="654">
        <f t="shared" ref="F85:F97" ca="1" si="743">NETWORKDAYS(TODAY(),H85)</f>
        <v>-73</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389</v>
      </c>
      <c r="C87" s="675" t="s">
        <v>127</v>
      </c>
      <c r="D87" s="385" t="s">
        <v>377</v>
      </c>
      <c r="E87" s="368"/>
      <c r="F87" s="492">
        <f ca="1">NETWORKDAYS(TODAY(),H87)</f>
        <v>-73</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390</v>
      </c>
      <c r="C88" s="707" t="s">
        <v>188</v>
      </c>
      <c r="D88" s="385" t="s">
        <v>377</v>
      </c>
      <c r="E88" s="368">
        <f t="shared" ref="E88" si="745">NETWORKDAYS(G88,H88,S.DDL_DEQClosed)</f>
        <v>1</v>
      </c>
      <c r="F88" s="492">
        <f ca="1">NETWORKDAYS(TODAY(),H88)</f>
        <v>-73</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2" t="s">
        <v>375</v>
      </c>
      <c r="C89" s="707" t="s">
        <v>188</v>
      </c>
      <c r="D89" s="308" t="s">
        <v>377</v>
      </c>
      <c r="E89" s="368">
        <f t="shared" ref="E89" si="747">NETWORKDAYS(G89,H89,S.DDL_DEQClosed)</f>
        <v>1</v>
      </c>
      <c r="F89" s="492">
        <f t="shared" ref="F89" ca="1" si="748">NETWORKDAYS(TODAY(),H89)</f>
        <v>-73</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368</v>
      </c>
      <c r="C90"/>
      <c r="D90" s="308" t="s">
        <v>377</v>
      </c>
      <c r="E90" s="368">
        <f t="shared" si="742"/>
        <v>1</v>
      </c>
      <c r="F90" s="492">
        <f t="shared" ca="1" si="743"/>
        <v>-73</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hidden="1" customHeight="1" outlineLevel="1">
      <c r="A91" s="558"/>
      <c r="B91" s="375" t="s">
        <v>69</v>
      </c>
      <c r="C91" s="168"/>
      <c r="D91" s="308" t="s">
        <v>166</v>
      </c>
      <c r="E91" s="368">
        <f t="shared" si="742"/>
        <v>1</v>
      </c>
      <c r="F91" s="492">
        <f t="shared" ca="1" si="743"/>
        <v>-73</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hidden="1" customHeight="1" outlineLevel="1">
      <c r="A92" s="558"/>
      <c r="B92" s="681" t="s">
        <v>369</v>
      </c>
      <c r="C92" s="239"/>
      <c r="D92" s="308" t="s">
        <v>377</v>
      </c>
      <c r="E92" s="368">
        <f>NETWORKDAYS(G92,H92,S.DDL_DEQClosed)</f>
        <v>1</v>
      </c>
      <c r="F92" s="492">
        <f ca="1">NETWORKDAYS(TODAY(),H92)</f>
        <v>-73</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hidden="1" customHeight="1" outlineLevel="1">
      <c r="A94" s="558"/>
      <c r="B94" s="377" t="s">
        <v>370</v>
      </c>
      <c r="C94" s="673" t="s">
        <v>72</v>
      </c>
      <c r="D94" s="308" t="s">
        <v>158</v>
      </c>
      <c r="E94" s="368">
        <f t="shared" si="742"/>
        <v>1</v>
      </c>
      <c r="F94" s="492">
        <f t="shared" ca="1" si="743"/>
        <v>-73</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371</v>
      </c>
      <c r="C95" s="239"/>
      <c r="D95" s="308" t="s">
        <v>384</v>
      </c>
      <c r="E95" s="368">
        <f t="shared" si="742"/>
        <v>1</v>
      </c>
      <c r="F95" s="492">
        <f t="shared" ca="1" si="743"/>
        <v>-73</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hidden="1" customHeight="1" outlineLevel="1">
      <c r="A96" s="558"/>
      <c r="B96" s="377" t="s">
        <v>372</v>
      </c>
      <c r="C96" s="239"/>
      <c r="D96" s="308" t="s">
        <v>158</v>
      </c>
      <c r="E96" s="368">
        <f t="shared" si="742"/>
        <v>1</v>
      </c>
      <c r="F96" s="492">
        <f t="shared" ca="1" si="743"/>
        <v>-73</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8" t="s">
        <v>212</v>
      </c>
      <c r="C97" s="239"/>
      <c r="D97" s="308" t="s">
        <v>377</v>
      </c>
      <c r="E97" s="368">
        <f t="shared" si="742"/>
        <v>1</v>
      </c>
      <c r="F97" s="492">
        <f t="shared" ca="1" si="743"/>
        <v>-73</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hidden="1" customHeight="1" outlineLevel="1">
      <c r="A98" s="558"/>
      <c r="B98" s="774" t="s">
        <v>361</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hidden="1"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hidden="1" customHeight="1" outlineLevel="1">
      <c r="A100" s="558"/>
      <c r="B100" s="387" t="s">
        <v>355</v>
      </c>
      <c r="C100" s="168"/>
      <c r="D100" s="308" t="s">
        <v>94</v>
      </c>
      <c r="E100" s="368">
        <f t="shared" ref="E100:E108" si="753">NETWORKDAYS(G100,H100,S.DDL_DEQClosed)</f>
        <v>1</v>
      </c>
      <c r="F100" s="492">
        <f t="shared" ref="F100:F108" ca="1" si="754">NETWORKDAYS(TODAY(),H100)</f>
        <v>-73</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334</v>
      </c>
      <c r="C101" s="168"/>
      <c r="D101" s="384" t="s">
        <v>95</v>
      </c>
      <c r="E101" s="368">
        <f t="shared" si="753"/>
        <v>1</v>
      </c>
      <c r="F101" s="492">
        <f t="shared" ca="1" si="754"/>
        <v>-73</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3" t="s">
        <v>72</v>
      </c>
      <c r="D102" s="308" t="s">
        <v>166</v>
      </c>
      <c r="E102" s="368"/>
      <c r="F102" s="492">
        <f t="shared" ref="F102" ca="1" si="755">NETWORKDAYS(TODAY(),H102)</f>
        <v>-73</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3"/>
        <v>1</v>
      </c>
      <c r="F103" s="492">
        <f t="shared" ca="1" si="754"/>
        <v>-73</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hidden="1" customHeight="1" outlineLevel="1">
      <c r="A104" s="558"/>
      <c r="B104" s="375" t="s">
        <v>130</v>
      </c>
      <c r="C104" s="676" t="s">
        <v>93</v>
      </c>
      <c r="D104" s="308" t="s">
        <v>377</v>
      </c>
      <c r="E104" s="368">
        <f>NETWORKDAYS(G104,H104,S.DDL_DEQClosed)</f>
        <v>1</v>
      </c>
      <c r="F104" s="492">
        <f ca="1">NETWORKDAYS(TODAY(),H104)</f>
        <v>-73</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374</v>
      </c>
      <c r="C105" s="168"/>
      <c r="D105" s="308" t="s">
        <v>167</v>
      </c>
      <c r="E105" s="368">
        <f t="shared" si="753"/>
        <v>1</v>
      </c>
      <c r="F105" s="492">
        <f t="shared" ca="1" si="754"/>
        <v>-73</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3"/>
        <v>1</v>
      </c>
      <c r="F106" s="492">
        <f t="shared" ca="1" si="754"/>
        <v>-73</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58"/>
      <c r="E107" s="758"/>
      <c r="F107" s="758"/>
      <c r="G107" s="399">
        <f ca="1">TODAY()</f>
        <v>41471</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377</v>
      </c>
      <c r="E108" s="368">
        <f t="shared" si="753"/>
        <v>1</v>
      </c>
      <c r="F108" s="492">
        <f t="shared" ca="1" si="754"/>
        <v>-73</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AGENDA.07.16.13</v>
      </c>
      <c r="C110" s="231" t="s">
        <v>72</v>
      </c>
      <c r="D110" s="308" t="s">
        <v>57</v>
      </c>
      <c r="E110" s="368">
        <f t="shared" ref="E110:E121" si="759">NETWORKDAYS(G110,H110,S.DDL_DEQClosed)</f>
        <v>1</v>
      </c>
      <c r="F110" s="492">
        <f t="shared" ref="F110:F121" ca="1" si="760">NETWORKDAYS(TODAY(),H110)</f>
        <v>-73</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9"/>
        <v>1</v>
      </c>
      <c r="F111" s="492">
        <f t="shared" ca="1" si="760"/>
        <v>-73</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9"/>
        <v>1</v>
      </c>
      <c r="F112" s="492">
        <f t="shared" ca="1" si="760"/>
        <v>-73</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9"/>
        <v>1</v>
      </c>
      <c r="F113" s="492">
        <f t="shared" ca="1" si="760"/>
        <v>-73</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9"/>
        <v>1</v>
      </c>
      <c r="F114" s="492">
        <f t="shared" ca="1" si="760"/>
        <v>-73</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hidden="1"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PRESENTATION.07.16.13</v>
      </c>
      <c r="C116" s="231" t="s">
        <v>72</v>
      </c>
      <c r="D116" s="308" t="s">
        <v>57</v>
      </c>
      <c r="E116" s="368">
        <f t="shared" si="759"/>
        <v>1</v>
      </c>
      <c r="F116" s="492">
        <f t="shared" ca="1" si="760"/>
        <v>-73</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3">NETWORKDAYS(G117,H117,S.DDL_DEQClosed)</f>
        <v>1</v>
      </c>
      <c r="F117" s="492">
        <f t="shared" ref="F117" ca="1" si="764">NETWORKDAYS(TODAY(),H117)</f>
        <v>-73</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9"/>
        <v>1</v>
      </c>
      <c r="F118" s="492">
        <f t="shared" ca="1" si="760"/>
        <v>-73</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9"/>
        <v>1</v>
      </c>
      <c r="F119" s="492">
        <f t="shared" ca="1" si="760"/>
        <v>-73</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hidden="1"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COMMITTEE.NOTICE.07.16.13</v>
      </c>
      <c r="C121" s="390"/>
      <c r="D121" s="308" t="s">
        <v>158</v>
      </c>
      <c r="E121" s="368">
        <f t="shared" si="759"/>
        <v>1</v>
      </c>
      <c r="F121" s="492">
        <f t="shared" ca="1" si="760"/>
        <v>-73</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-73</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377</v>
      </c>
      <c r="E124" s="368">
        <f t="shared" ref="E124:E126" si="770">NETWORKDAYS(G124,H124,S.DDL_DEQClosed)</f>
        <v>1</v>
      </c>
      <c r="F124" s="492">
        <f t="shared" ref="F124:F126" ca="1" si="771">NETWORKDAYS(TODAY(),H124)</f>
        <v>-73</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hidden="1" customHeight="1" outlineLevel="2">
      <c r="A125" s="558"/>
      <c r="B125" s="247" t="str">
        <f ca="1">"Draft MINUTES."&amp;TEXT($G$107,"mm.dd.yy")&amp;""</f>
        <v>Draft MINUTES.07.16.13</v>
      </c>
      <c r="C125" s="231" t="s">
        <v>72</v>
      </c>
      <c r="D125" s="278" t="s">
        <v>158</v>
      </c>
      <c r="E125" s="368">
        <f t="shared" si="770"/>
        <v>1</v>
      </c>
      <c r="F125" s="492">
        <f t="shared" ca="1" si="771"/>
        <v>-73</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377</v>
      </c>
      <c r="E126" s="368">
        <f t="shared" si="770"/>
        <v>1</v>
      </c>
      <c r="F126" s="492">
        <f t="shared" ca="1" si="771"/>
        <v>-73</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58"/>
      <c r="E127" s="758"/>
      <c r="F127" s="758"/>
      <c r="G127" s="399">
        <f ca="1">TODAY()</f>
        <v>41471</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-73</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AGENDA.07.16.13</v>
      </c>
      <c r="C130" s="231" t="s">
        <v>72</v>
      </c>
      <c r="D130" s="308" t="s">
        <v>57</v>
      </c>
      <c r="E130" s="368">
        <f t="shared" ref="E130:E134" si="779">NETWORKDAYS(G130,H130,S.DDL_DEQClosed)</f>
        <v>1</v>
      </c>
      <c r="F130" s="492">
        <f t="shared" ref="F130:F134" ca="1" si="780">NETWORKDAYS(TODAY(),H130)</f>
        <v>-73</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-73</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-73</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-73</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-73</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PRESENTATION.07.16.13</v>
      </c>
      <c r="C136" s="231" t="s">
        <v>72</v>
      </c>
      <c r="D136" s="308" t="s">
        <v>57</v>
      </c>
      <c r="E136" s="368">
        <f t="shared" ref="E136:E139" si="785">NETWORKDAYS(G136,H136,S.DDL_DEQClosed)</f>
        <v>1</v>
      </c>
      <c r="F136" s="492">
        <f t="shared" ref="F136:F139" ca="1" si="786">NETWORKDAYS(TODAY(),H136)</f>
        <v>-73</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-73</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-73</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-73</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COMMITTEE.NOTICE.07.16.13</v>
      </c>
      <c r="C141" s="239"/>
      <c r="D141" s="308" t="s">
        <v>158</v>
      </c>
      <c r="E141" s="368">
        <f t="shared" ref="E141" si="792">NETWORKDAYS(G141,H141,S.DDL_DEQClosed)</f>
        <v>1</v>
      </c>
      <c r="F141" s="492">
        <f t="shared" ref="F141" ca="1" si="793">NETWORKDAYS(TODAY(),H141)</f>
        <v>-73</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-73</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-73</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MINUTES.07.16.13</v>
      </c>
      <c r="C145" s="231" t="s">
        <v>72</v>
      </c>
      <c r="D145" s="278" t="s">
        <v>158</v>
      </c>
      <c r="E145" s="368">
        <f t="shared" si="797"/>
        <v>1</v>
      </c>
      <c r="F145" s="492">
        <f t="shared" ca="1" si="798"/>
        <v>-73</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-73</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hidden="1" customHeight="1" outlineLevel="1" collapsed="1">
      <c r="A147" s="558"/>
      <c r="B147" s="244" t="s">
        <v>60</v>
      </c>
      <c r="C147" s="168"/>
      <c r="D147" s="758"/>
      <c r="E147" s="758"/>
      <c r="F147" s="758"/>
      <c r="G147" s="388">
        <f ca="1">TODAY()</f>
        <v>41471</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-73</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AGENDA.07.16.13</v>
      </c>
      <c r="C150" s="231" t="s">
        <v>72</v>
      </c>
      <c r="D150" s="169" t="s">
        <v>57</v>
      </c>
      <c r="E150" s="379">
        <f t="shared" ref="E150:E154" si="809">NETWORKDAYS(G150,H150,S.DDL_DEQClosed)</f>
        <v>1</v>
      </c>
      <c r="F150" s="492">
        <f t="shared" ref="F150:F154" ca="1" si="810">NETWORKDAYS(TODAY(),H150)</f>
        <v>-73</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-73</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-73</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-73</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-73</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PRESENTATION.07.16.13</v>
      </c>
      <c r="C156" s="231" t="s">
        <v>72</v>
      </c>
      <c r="D156" s="169" t="s">
        <v>57</v>
      </c>
      <c r="E156" s="379">
        <f t="shared" ref="E156:E159" si="815">NETWORKDAYS(G156,H156,S.DDL_DEQClosed)</f>
        <v>1</v>
      </c>
      <c r="F156" s="492">
        <f t="shared" ref="F156:F159" ca="1" si="816">NETWORKDAYS(TODAY(),H156)</f>
        <v>-73</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-73</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-73</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-73</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COMMITTEE.NOTICE.07.16.13</v>
      </c>
      <c r="C161" s="239"/>
      <c r="D161" s="169" t="s">
        <v>158</v>
      </c>
      <c r="E161" s="379">
        <f t="shared" ref="E161" si="822">NETWORKDAYS(G161,H161,S.DDL_DEQClosed)</f>
        <v>1</v>
      </c>
      <c r="F161" s="492">
        <f t="shared" ref="F161" ca="1" si="823">NETWORKDAYS(TODAY(),H161)</f>
        <v>-73</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-73</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-73</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MINUTES.07.16.13</v>
      </c>
      <c r="C165" s="231" t="s">
        <v>72</v>
      </c>
      <c r="D165" s="248" t="s">
        <v>158</v>
      </c>
      <c r="E165" s="379">
        <f t="shared" si="827"/>
        <v>1</v>
      </c>
      <c r="F165" s="492">
        <f t="shared" ca="1" si="828"/>
        <v>-73</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-73</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hidden="1" customHeight="1" outlineLevel="1" collapsed="1">
      <c r="A167" s="558"/>
      <c r="B167" s="244" t="s">
        <v>96</v>
      </c>
      <c r="C167" s="168"/>
      <c r="D167" s="758"/>
      <c r="E167" s="758"/>
      <c r="F167" s="758"/>
      <c r="G167" s="406">
        <f ca="1">TODAY()</f>
        <v>41471</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-73</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AGENDA.07.16.13</v>
      </c>
      <c r="C170" s="231" t="s">
        <v>72</v>
      </c>
      <c r="D170" s="169" t="s">
        <v>57</v>
      </c>
      <c r="E170" s="368">
        <f t="shared" ref="E170:E174" si="838">NETWORKDAYS(G170,H170,S.DDL_DEQClosed)</f>
        <v>1</v>
      </c>
      <c r="F170" s="492">
        <f t="shared" ref="F170:F174" ca="1" si="839">NETWORKDAYS(TODAY(),H170)</f>
        <v>-73</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-73</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-73</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-73</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-73</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PRESENTATION.07.16.13</v>
      </c>
      <c r="C176" s="231" t="s">
        <v>72</v>
      </c>
      <c r="D176" s="169" t="s">
        <v>57</v>
      </c>
      <c r="E176" s="368">
        <f t="shared" ref="E176:E179" si="844">NETWORKDAYS(G176,H176,S.DDL_DEQClosed)</f>
        <v>1</v>
      </c>
      <c r="F176" s="492">
        <f t="shared" ref="F176:F179" ca="1" si="845">NETWORKDAYS(TODAY(),H176)</f>
        <v>-73</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-73</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-73</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-73</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COMMITTEE.NOTICE.07.16.13</v>
      </c>
      <c r="C181" s="239"/>
      <c r="D181" s="169" t="s">
        <v>158</v>
      </c>
      <c r="E181" s="368">
        <f t="shared" ref="E181" si="851">NETWORKDAYS(G181,H181,S.DDL_DEQClosed)</f>
        <v>1</v>
      </c>
      <c r="F181" s="492">
        <f t="shared" ref="F181" ca="1" si="852">NETWORKDAYS(TODAY(),H181)</f>
        <v>-73</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-73</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-73</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MINUTES.07.16.13</v>
      </c>
      <c r="C185" s="231" t="s">
        <v>72</v>
      </c>
      <c r="D185" s="248" t="s">
        <v>158</v>
      </c>
      <c r="E185" s="368">
        <f t="shared" si="857"/>
        <v>1</v>
      </c>
      <c r="F185" s="492">
        <f t="shared" ca="1" si="858"/>
        <v>-73</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-73</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hidden="1" customHeight="1" outlineLevel="1" collapsed="1">
      <c r="A187" s="558"/>
      <c r="B187" s="244" t="s">
        <v>154</v>
      </c>
      <c r="C187" s="168"/>
      <c r="D187" s="758"/>
      <c r="E187" s="758"/>
      <c r="F187" s="758"/>
      <c r="G187" s="406">
        <f ca="1">TODAY()</f>
        <v>41471</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-73</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AGENDA.07.16.13</v>
      </c>
      <c r="C190" s="231" t="s">
        <v>72</v>
      </c>
      <c r="D190" s="308" t="s">
        <v>57</v>
      </c>
      <c r="E190" s="368">
        <f t="shared" ref="E190:E194" si="868">NETWORKDAYS(G190,H190,S.DDL_DEQClosed)</f>
        <v>1</v>
      </c>
      <c r="F190" s="492">
        <f t="shared" ref="F190:F194" ca="1" si="869">NETWORKDAYS(TODAY(),H190)</f>
        <v>-73</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-73</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-73</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-73</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-73</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PRESENTATION.07.16.13</v>
      </c>
      <c r="C196" s="231" t="s">
        <v>72</v>
      </c>
      <c r="D196" s="308" t="s">
        <v>57</v>
      </c>
      <c r="E196" s="368">
        <f t="shared" ref="E196:E199" si="874">NETWORKDAYS(G196,H196,S.DDL_DEQClosed)</f>
        <v>1</v>
      </c>
      <c r="F196" s="492">
        <f t="shared" ref="F196:F199" ca="1" si="875">NETWORKDAYS(TODAY(),H196)</f>
        <v>-73</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-73</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-73</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-73</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COMMITTEE.NOTICE.07.16.13</v>
      </c>
      <c r="C201" s="239"/>
      <c r="D201" s="308" t="s">
        <v>158</v>
      </c>
      <c r="E201" s="368">
        <f t="shared" ref="E201" si="881">NETWORKDAYS(G201,H201,S.DDL_DEQClosed)</f>
        <v>1</v>
      </c>
      <c r="F201" s="492">
        <f t="shared" ref="F201" ca="1" si="882">NETWORKDAYS(TODAY(),H201)</f>
        <v>-73</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-73</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-73</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MINUTES.07.16.13</v>
      </c>
      <c r="C205" s="231" t="s">
        <v>72</v>
      </c>
      <c r="D205" s="278" t="s">
        <v>158</v>
      </c>
      <c r="E205" s="368">
        <f t="shared" si="886"/>
        <v>1</v>
      </c>
      <c r="F205" s="492">
        <f t="shared" ca="1" si="887"/>
        <v>-73</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-73</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Not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hidden="1"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hidden="1"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hidden="1"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-73</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-2</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-23</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-23</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-23</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-23</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-23</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-23</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43" t="s">
        <v>360</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-23</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-23</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-73</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-67</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-67</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-67</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-67</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-67</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-67</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43" t="s">
        <v>360</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5" t="s">
        <v>326</v>
      </c>
      <c r="C247" s="756"/>
      <c r="D247" s="278" t="s">
        <v>166</v>
      </c>
      <c r="E247" s="491">
        <f>NETWORKDAYS(G247,H247,S.DDL_DEQClosed)</f>
        <v>1</v>
      </c>
      <c r="F247" s="372">
        <f ca="1">NETWORKDAYS(TODAY(),H247)</f>
        <v>-67</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4-PublicNotice - not required for TEMPORARY rules (APA)</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hidden="1"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hidden="1" customHeight="1">
      <c r="A251" s="558"/>
      <c r="B251" s="273"/>
      <c r="C251" s="705"/>
      <c r="D251" s="236"/>
      <c r="E251" s="236"/>
      <c r="F251" s="405">
        <f>NETWORKDAYS(S.BANNER.NoticeStart,S.BANNER.NoticeEnd,S.DDL_DEQClosed)</f>
        <v>1</v>
      </c>
      <c r="G251" s="253">
        <f>AAG251</f>
        <v>41369</v>
      </c>
      <c r="H251" s="663">
        <f>AAH251</f>
        <v>41369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41369</v>
      </c>
      <c r="AAI251" s="77"/>
      <c r="AAJ251" s="77"/>
      <c r="AAK251" s="77"/>
      <c r="AAL251" s="79"/>
      <c r="AAM251" s="112"/>
      <c r="AAN251"/>
      <c r="AAT251" s="23"/>
      <c r="AAU251" s="44"/>
      <c r="AAV251" s="23"/>
      <c r="AAW251" s="23"/>
      <c r="AAX251" s="23"/>
      <c r="AAY251" s="23"/>
      <c r="AAZ251" s="23"/>
      <c r="ABA251" s="23"/>
      <c r="ABB251" s="23"/>
      <c r="ABC251" s="23"/>
      <c r="ABD251" s="23"/>
    </row>
    <row r="252" spans="1:732" ht="6" hidden="1"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hidden="1" customHeight="1">
      <c r="A253" s="558"/>
      <c r="B253" s="276" t="str">
        <f>AAL253</f>
        <v>No hearings planned</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0</v>
      </c>
      <c r="AAF253" s="583" t="s">
        <v>186</v>
      </c>
      <c r="AAG253" s="77"/>
      <c r="AAH253" s="77"/>
      <c r="AAI253" s="77"/>
      <c r="AAJ253" s="77"/>
      <c r="AAK253" s="77"/>
      <c r="AAL253" s="83" t="str">
        <f>IF(S.InvolveHearing=TRUE,"Enter hearing dates","No hearings planned")</f>
        <v>No hearings planned</v>
      </c>
      <c r="AAM253" s="112"/>
      <c r="AAU253" s="44"/>
    </row>
    <row r="254" spans="1:732" s="23" customFormat="1" ht="18" hidden="1" customHeight="1">
      <c r="A254" s="558"/>
      <c r="B254" s="428" t="s">
        <v>296</v>
      </c>
      <c r="C254" s="168"/>
      <c r="D254" s="742" t="s">
        <v>297</v>
      </c>
      <c r="E254" s="742"/>
      <c r="F254" s="742"/>
      <c r="G254" s="668">
        <f>AAG254</f>
        <v>41501</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0</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42" t="s">
        <v>297</v>
      </c>
      <c r="E255" s="742"/>
      <c r="F255" s="742"/>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0</v>
      </c>
      <c r="AAF255" s="583" t="s">
        <v>186</v>
      </c>
      <c r="AAG255" s="78">
        <f>G254</f>
        <v>41501</v>
      </c>
      <c r="AAH255" s="530" t="str">
        <f>H254</f>
        <v>5 p.m.</v>
      </c>
      <c r="AAI255" s="77"/>
      <c r="AAJ255" s="77"/>
      <c r="AAK255" s="77"/>
      <c r="AAL255" s="79"/>
      <c r="AAM255" s="112"/>
      <c r="AAU255" s="44"/>
    </row>
    <row r="256" spans="1:732" s="23" customFormat="1" ht="15" hidden="1" outlineLevel="1">
      <c r="A256" s="558"/>
      <c r="B256" s="488" t="s">
        <v>217</v>
      </c>
      <c r="C256" s="168"/>
      <c r="D256" s="742" t="s">
        <v>297</v>
      </c>
      <c r="E256" s="742"/>
      <c r="F256" s="742"/>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0</v>
      </c>
      <c r="AAF256" s="583" t="s">
        <v>186</v>
      </c>
      <c r="AAG256" s="78">
        <f>G254</f>
        <v>41501</v>
      </c>
      <c r="AAH256" s="530" t="str">
        <f>H254</f>
        <v>5 p.m.</v>
      </c>
      <c r="AAI256" s="77"/>
      <c r="AAJ256" s="57"/>
      <c r="AAK256" s="57"/>
      <c r="AAL256" s="80"/>
      <c r="AAM256" s="112"/>
      <c r="AAU256" s="44"/>
    </row>
    <row r="257" spans="1:732" s="23" customFormat="1" ht="15" hidden="1" outlineLevel="1">
      <c r="A257" s="558"/>
      <c r="B257" s="488" t="s">
        <v>218</v>
      </c>
      <c r="C257" s="168"/>
      <c r="D257" s="742" t="s">
        <v>297</v>
      </c>
      <c r="E257" s="742"/>
      <c r="F257" s="742"/>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0</v>
      </c>
      <c r="AAF257" s="583" t="s">
        <v>186</v>
      </c>
      <c r="AAG257" s="78">
        <f>G254</f>
        <v>41501</v>
      </c>
      <c r="AAH257" s="530" t="str">
        <f>H254</f>
        <v>5 p.m.</v>
      </c>
      <c r="AAI257" s="77"/>
      <c r="AAJ257" s="57"/>
      <c r="AAK257" s="57"/>
      <c r="AAL257" s="80"/>
      <c r="AAM257" s="112"/>
      <c r="AAU257" s="44"/>
    </row>
    <row r="258" spans="1:732" s="23" customFormat="1" ht="15" hidden="1" outlineLevel="1">
      <c r="A258" s="558"/>
      <c r="B258" s="488" t="s">
        <v>219</v>
      </c>
      <c r="C258" s="168"/>
      <c r="D258" s="742" t="s">
        <v>297</v>
      </c>
      <c r="E258" s="742"/>
      <c r="F258" s="742"/>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0</v>
      </c>
      <c r="AAF258" s="583" t="s">
        <v>186</v>
      </c>
      <c r="AAG258" s="78">
        <f>G254</f>
        <v>41501</v>
      </c>
      <c r="AAH258" s="530" t="str">
        <f>H254</f>
        <v>5 p.m.</v>
      </c>
      <c r="AAI258" s="77"/>
      <c r="AAJ258" s="57"/>
      <c r="AAK258" s="57"/>
      <c r="AAL258" s="80"/>
      <c r="AAM258" s="112"/>
      <c r="AAU258" s="44"/>
    </row>
    <row r="259" spans="1:732" s="23" customFormat="1" ht="15" hidden="1" outlineLevel="1">
      <c r="A259" s="558"/>
      <c r="B259" s="488" t="s">
        <v>220</v>
      </c>
      <c r="C259" s="168"/>
      <c r="D259" s="742" t="s">
        <v>297</v>
      </c>
      <c r="E259" s="742"/>
      <c r="F259" s="742"/>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0</v>
      </c>
      <c r="AAF259" s="583" t="s">
        <v>186</v>
      </c>
      <c r="AAG259" s="78">
        <f>G254</f>
        <v>41501</v>
      </c>
      <c r="AAH259" s="530" t="str">
        <f>H254</f>
        <v>5 p.m.</v>
      </c>
      <c r="AAI259" s="77"/>
      <c r="AAJ259" s="57"/>
      <c r="AAK259" s="57"/>
      <c r="AAL259" s="80"/>
      <c r="AAM259" s="112"/>
      <c r="AAU259" s="44"/>
    </row>
    <row r="260" spans="1:732" s="23" customFormat="1" ht="15" hidden="1" outlineLevel="1">
      <c r="A260" s="558"/>
      <c r="B260" s="488" t="s">
        <v>221</v>
      </c>
      <c r="C260" s="168"/>
      <c r="D260" s="742" t="s">
        <v>297</v>
      </c>
      <c r="E260" s="742"/>
      <c r="F260" s="742"/>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0</v>
      </c>
      <c r="AAF260" s="583" t="s">
        <v>186</v>
      </c>
      <c r="AAG260" s="78">
        <f>G254</f>
        <v>41501</v>
      </c>
      <c r="AAH260" s="530" t="str">
        <f>H254</f>
        <v>5 p.m.</v>
      </c>
      <c r="AAI260" s="77"/>
      <c r="AAJ260" s="57"/>
      <c r="AAK260" s="57"/>
      <c r="AAL260" s="80"/>
      <c r="AAM260" s="112"/>
      <c r="AAU260" s="44"/>
    </row>
    <row r="261" spans="1:732" s="23" customFormat="1" ht="15" hidden="1">
      <c r="A261" s="558"/>
      <c r="B261" s="489" t="s">
        <v>222</v>
      </c>
      <c r="C261" s="168"/>
      <c r="D261" s="742" t="s">
        <v>297</v>
      </c>
      <c r="E261" s="742"/>
      <c r="F261" s="742"/>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0</v>
      </c>
      <c r="AAF261" s="583" t="s">
        <v>186</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hidden="1" outlineLevel="1">
      <c r="A262" s="558"/>
      <c r="B262" s="410" t="s">
        <v>181</v>
      </c>
      <c r="C262" s="168"/>
      <c r="D262" s="277" t="s">
        <v>166</v>
      </c>
      <c r="E262" s="368">
        <f>NETWORKDAYS(G262,H262,S.DDL_DEQClosed)</f>
        <v>1</v>
      </c>
      <c r="F262" s="492">
        <f t="shared" ref="F262" ca="1" si="912">NETWORKDAYS(TODAY(),H262)</f>
        <v>-73</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0</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hidden="1"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0</v>
      </c>
      <c r="AAF263" s="583" t="s">
        <v>186</v>
      </c>
      <c r="AAG263" s="76" t="s">
        <v>0</v>
      </c>
      <c r="AAH263" s="76"/>
      <c r="AAI263" s="76"/>
      <c r="AAJ263" s="87"/>
      <c r="AAK263" s="87"/>
      <c r="AAL263" s="57"/>
      <c r="AAM263" s="112"/>
      <c r="AAN263"/>
      <c r="AAT263" s="23"/>
      <c r="AAU263" s="44"/>
    </row>
    <row r="264" spans="1:732" ht="15" hidden="1" outlineLevel="2">
      <c r="A264" s="558"/>
      <c r="B264" s="430" t="s">
        <v>356</v>
      </c>
      <c r="C264" s="490"/>
      <c r="D264" s="278" t="s">
        <v>379</v>
      </c>
      <c r="E264" s="368">
        <f t="shared" ref="E264:E269" si="916">NETWORKDAYS(G264,H264,S.DDL_DEQClosed)</f>
        <v>1</v>
      </c>
      <c r="F264" s="492">
        <f t="shared" ref="F264:F269" ca="1" si="917">NETWORKDAYS(TODAY(),H264)</f>
        <v>-73</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0</v>
      </c>
      <c r="AAF264" s="112"/>
      <c r="AAG264" s="78">
        <f>H262</f>
        <v>41369</v>
      </c>
      <c r="AAH264" s="78">
        <f>G264</f>
        <v>41369</v>
      </c>
      <c r="AAI264" s="63"/>
      <c r="AAJ264" s="57"/>
      <c r="AAK264" s="57"/>
      <c r="AAL264" s="57" t="s">
        <v>0</v>
      </c>
      <c r="AAM264" s="112"/>
      <c r="AAN264"/>
      <c r="AAT264" s="23"/>
      <c r="AAU264" s="44"/>
    </row>
    <row r="265" spans="1:732" ht="15" hidden="1" outlineLevel="2">
      <c r="A265" s="558"/>
      <c r="B265" s="430" t="s">
        <v>103</v>
      </c>
      <c r="C265" s="490"/>
      <c r="D265" s="278" t="s">
        <v>385</v>
      </c>
      <c r="E265" s="368">
        <f t="shared" si="916"/>
        <v>1</v>
      </c>
      <c r="F265" s="492">
        <f t="shared" ca="1" si="917"/>
        <v>-73</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0</v>
      </c>
      <c r="AAF265" s="112"/>
      <c r="AAG265" s="78">
        <f>H264</f>
        <v>41369</v>
      </c>
      <c r="AAH265" s="78">
        <f t="shared" ref="AAH265:AAH269" si="919">G265</f>
        <v>41369</v>
      </c>
      <c r="AAI265" s="63"/>
      <c r="AAJ265" s="57"/>
      <c r="AAK265" s="57"/>
      <c r="AAL265" s="57"/>
      <c r="AAM265" s="112"/>
      <c r="AAN265"/>
      <c r="AAT265" s="23"/>
      <c r="AAU265" s="44"/>
    </row>
    <row r="266" spans="1:732" ht="15" hidden="1" outlineLevel="2">
      <c r="A266" s="558"/>
      <c r="B266" s="431" t="s">
        <v>104</v>
      </c>
      <c r="C266" s="490"/>
      <c r="D266" s="279" t="s">
        <v>16</v>
      </c>
      <c r="E266" s="368">
        <f t="shared" si="916"/>
        <v>1</v>
      </c>
      <c r="F266" s="492">
        <f t="shared" ca="1" si="917"/>
        <v>-73</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0</v>
      </c>
      <c r="AAF266" s="112"/>
      <c r="AAG266" s="78">
        <f t="shared" ref="AAG266:AAG269" si="920">H265</f>
        <v>41369</v>
      </c>
      <c r="AAH266" s="78">
        <f t="shared" si="919"/>
        <v>41369</v>
      </c>
      <c r="AAI266" s="63"/>
      <c r="AAJ266" s="57"/>
      <c r="AAK266" s="57"/>
      <c r="AAL266" s="57"/>
      <c r="AAM266" s="112"/>
      <c r="AAN266"/>
      <c r="AAT266" s="23"/>
      <c r="AAU266" s="44"/>
    </row>
    <row r="267" spans="1:732" ht="15" hidden="1" outlineLevel="2">
      <c r="A267" s="558"/>
      <c r="B267" s="432" t="s">
        <v>105</v>
      </c>
      <c r="C267" s="490"/>
      <c r="D267" s="279" t="s">
        <v>16</v>
      </c>
      <c r="E267" s="368">
        <f t="shared" si="916"/>
        <v>1</v>
      </c>
      <c r="F267" s="492">
        <f t="shared" ca="1" si="917"/>
        <v>-73</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0</v>
      </c>
      <c r="AAF267" s="112"/>
      <c r="AAG267" s="78">
        <f t="shared" si="920"/>
        <v>41369</v>
      </c>
      <c r="AAH267" s="78">
        <f t="shared" si="919"/>
        <v>41369</v>
      </c>
      <c r="AAI267" s="63"/>
      <c r="AAJ267" s="57"/>
      <c r="AAK267" s="57"/>
      <c r="AAL267" s="57"/>
      <c r="AAM267" s="112"/>
      <c r="AAN267"/>
      <c r="AAT267" s="23"/>
      <c r="AAU267" s="44"/>
    </row>
    <row r="268" spans="1:732" ht="15" hidden="1" outlineLevel="2">
      <c r="A268" s="558"/>
      <c r="B268" s="433" t="s">
        <v>106</v>
      </c>
      <c r="C268" s="490"/>
      <c r="D268" s="279" t="s">
        <v>16</v>
      </c>
      <c r="E268" s="368">
        <f t="shared" si="916"/>
        <v>1</v>
      </c>
      <c r="F268" s="492">
        <f t="shared" ca="1" si="917"/>
        <v>-73</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0</v>
      </c>
      <c r="AAF268" s="112"/>
      <c r="AAG268" s="78">
        <f t="shared" si="920"/>
        <v>41369</v>
      </c>
      <c r="AAH268" s="78">
        <f t="shared" si="919"/>
        <v>41369</v>
      </c>
      <c r="AAI268" s="63"/>
      <c r="AAJ268" s="57"/>
      <c r="AAK268" s="57"/>
      <c r="AAL268" s="57"/>
      <c r="AAM268" s="112"/>
      <c r="AAN268"/>
      <c r="AAT268" s="23"/>
      <c r="AAU268" s="44"/>
    </row>
    <row r="269" spans="1:732" ht="15" hidden="1" outlineLevel="2">
      <c r="A269" s="558"/>
      <c r="B269" s="434" t="s">
        <v>107</v>
      </c>
      <c r="C269" s="490"/>
      <c r="D269" s="279" t="s">
        <v>16</v>
      </c>
      <c r="E269" s="368">
        <f t="shared" si="916"/>
        <v>1</v>
      </c>
      <c r="F269" s="492">
        <f t="shared" ca="1" si="917"/>
        <v>-73</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0</v>
      </c>
      <c r="AAF269" s="112"/>
      <c r="AAG269" s="78">
        <f t="shared" si="920"/>
        <v>41369</v>
      </c>
      <c r="AAH269" s="78">
        <f t="shared" si="919"/>
        <v>41369</v>
      </c>
      <c r="AAI269" s="63"/>
      <c r="AAJ269" s="57"/>
      <c r="AAK269" s="57"/>
      <c r="AAL269" s="57"/>
      <c r="AAM269" s="112"/>
      <c r="AAN269"/>
      <c r="AAT269" s="23"/>
      <c r="AAU269" s="44"/>
    </row>
    <row r="270" spans="1:732" ht="15" hidden="1"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0</v>
      </c>
      <c r="AAF270" s="583" t="s">
        <v>186</v>
      </c>
      <c r="AAG270" s="63"/>
      <c r="AAH270" s="63"/>
      <c r="AAI270" s="63"/>
      <c r="AAJ270" s="57"/>
      <c r="AAK270" s="57"/>
      <c r="AAL270" s="57"/>
      <c r="AAM270" s="112"/>
      <c r="AAN270"/>
      <c r="AAT270" s="23"/>
      <c r="AAU270" s="44"/>
    </row>
    <row r="271" spans="1:732" ht="15" hidden="1" outlineLevel="1">
      <c r="A271" s="558"/>
      <c r="B271" s="415" t="s">
        <v>287</v>
      </c>
      <c r="C271" s="168"/>
      <c r="D271" s="277" t="s">
        <v>158</v>
      </c>
      <c r="E271" s="368">
        <f>NETWORKDAYS(G271,H271,S.DDL_DEQClosed)</f>
        <v>48</v>
      </c>
      <c r="F271" s="492">
        <f t="shared" ref="F271:F288" ca="1" si="921">NETWORKDAYS(TODAY(),H271)</f>
        <v>-23</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0</v>
      </c>
      <c r="AAF271" s="112"/>
      <c r="AAG271" s="78">
        <f>S.BANNER.NoticeStart</f>
        <v>41369</v>
      </c>
      <c r="AAH271" s="78">
        <f>G300</f>
        <v>41439</v>
      </c>
      <c r="AAI271" s="63"/>
      <c r="AAJ271" s="57"/>
      <c r="AAK271" s="57"/>
      <c r="AAL271" s="57"/>
      <c r="AAM271" s="112"/>
      <c r="AAN271"/>
      <c r="AAT271" s="23"/>
      <c r="AAU271" s="44"/>
    </row>
    <row r="272" spans="1:732" ht="87.75" hidden="1" customHeight="1" outlineLevel="1">
      <c r="A272" s="558"/>
      <c r="B272" s="747" t="s">
        <v>359</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0</v>
      </c>
      <c r="AAF272" s="583" t="s">
        <v>186</v>
      </c>
      <c r="AAG272" s="63"/>
      <c r="AAH272" s="63"/>
      <c r="AAI272" s="63"/>
      <c r="AAJ272" s="57"/>
      <c r="AAK272" s="57"/>
      <c r="AAL272" s="95"/>
      <c r="AAM272" s="112"/>
      <c r="AAN272"/>
      <c r="AAT272" s="23"/>
      <c r="AAU272" s="44"/>
    </row>
    <row r="273" spans="1:732" ht="15" hidden="1" outlineLevel="1">
      <c r="A273" s="558"/>
      <c r="B273" s="410" t="str">
        <f>AAL273</f>
        <v>a. INVITATION.TO.COMMENT (blank in folder 4)</v>
      </c>
      <c r="C273" s="168"/>
      <c r="D273" s="277" t="s">
        <v>377</v>
      </c>
      <c r="E273" s="368">
        <f t="shared" ref="E273:E276" si="922">NETWORKDAYS(G273,H273,S.DDL_DEQClosed)</f>
        <v>48</v>
      </c>
      <c r="F273" s="492">
        <f t="shared" ca="1" si="921"/>
        <v>-23</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0</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hidden="1" outlineLevel="1">
      <c r="A274" s="558"/>
      <c r="B274" s="410" t="str">
        <f>AAL274</f>
        <v>b. PROPOSED.RULES</v>
      </c>
      <c r="C274" s="231" t="s">
        <v>72</v>
      </c>
      <c r="D274" s="277" t="s">
        <v>158</v>
      </c>
      <c r="E274" s="368">
        <f t="shared" si="922"/>
        <v>48</v>
      </c>
      <c r="F274" s="492">
        <f t="shared" ca="1" si="921"/>
        <v>-23</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0</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hidden="1" outlineLevel="1">
      <c r="A275" s="558"/>
      <c r="B275" s="417" t="s">
        <v>191</v>
      </c>
      <c r="C275" s="168"/>
      <c r="D275" s="278" t="s">
        <v>158</v>
      </c>
      <c r="E275" s="368">
        <f t="shared" si="922"/>
        <v>48</v>
      </c>
      <c r="F275" s="492">
        <f t="shared" ref="F275" ca="1" si="923">NETWORKDAYS(TODAY(),H275)</f>
        <v>-23</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0</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hidden="1" outlineLevel="1">
      <c r="A276" s="558"/>
      <c r="B276" s="418" t="s">
        <v>391</v>
      </c>
      <c r="C276" s="168"/>
      <c r="D276" s="277" t="s">
        <v>377</v>
      </c>
      <c r="E276" s="368">
        <f t="shared" si="922"/>
        <v>48</v>
      </c>
      <c r="F276" s="492">
        <f t="shared" ca="1" si="921"/>
        <v>-23</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0</v>
      </c>
      <c r="AAF276" s="112"/>
      <c r="AAG276" s="78">
        <f>G271</f>
        <v>41369</v>
      </c>
      <c r="AAH276" s="78">
        <f>H271</f>
        <v>41439</v>
      </c>
      <c r="AAI276" s="77"/>
      <c r="AAJ276" s="77"/>
      <c r="AAK276" s="77"/>
      <c r="AAL276" s="57"/>
      <c r="AAM276" s="112"/>
      <c r="AAN276"/>
      <c r="AAT276" s="23"/>
      <c r="AAU276" s="44"/>
    </row>
    <row r="277" spans="1:732" ht="15" hidden="1"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0</v>
      </c>
      <c r="AAF277" s="583" t="s">
        <v>186</v>
      </c>
      <c r="AAG277" s="76"/>
      <c r="AAH277" s="76"/>
      <c r="AAI277" s="77"/>
      <c r="AAJ277" s="77"/>
      <c r="AAK277" s="77"/>
      <c r="AAL277" s="57"/>
      <c r="AAM277" s="112"/>
      <c r="AAN277"/>
      <c r="AAT277" s="23"/>
      <c r="AAU277" s="44"/>
    </row>
    <row r="278" spans="1:732" ht="15" hidden="1"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0</v>
      </c>
      <c r="AAF278" s="583" t="s">
        <v>186</v>
      </c>
      <c r="AAG278" s="76"/>
      <c r="AAH278" s="76"/>
      <c r="AAI278" s="76"/>
      <c r="AAJ278" s="57"/>
      <c r="AAK278" s="57"/>
      <c r="AAL278" s="57"/>
      <c r="AAM278" s="112"/>
      <c r="AAN278"/>
      <c r="AAT278" s="23"/>
      <c r="AAU278" s="44"/>
    </row>
    <row r="279" spans="1:732" ht="15" hidden="1"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0</v>
      </c>
      <c r="AAF279" s="583" t="s">
        <v>186</v>
      </c>
      <c r="AAG279" s="76"/>
      <c r="AAH279" s="76"/>
      <c r="AAI279" s="76"/>
      <c r="AAJ279" s="57"/>
      <c r="AAK279" s="57"/>
      <c r="AAL279" s="57"/>
      <c r="AAM279" s="112"/>
      <c r="AAN279"/>
      <c r="AAT279" s="23"/>
      <c r="AAU279" s="44"/>
    </row>
    <row r="280" spans="1:732" ht="16.5" hidden="1"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0</v>
      </c>
      <c r="AAF280" s="583" t="s">
        <v>186</v>
      </c>
      <c r="AAG280" s="76"/>
      <c r="AAH280" s="76"/>
      <c r="AAI280" s="76" t="s">
        <v>0</v>
      </c>
      <c r="AAJ280" s="57"/>
      <c r="AAK280" s="57"/>
      <c r="AAL280" s="57"/>
      <c r="AAM280" s="112"/>
      <c r="AAN280"/>
      <c r="AAT280" s="23"/>
      <c r="AAU280" s="44"/>
    </row>
    <row r="281" spans="1:732" ht="15" hidden="1"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0</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hidden="1"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0</v>
      </c>
      <c r="AAF283" s="583" t="s">
        <v>186</v>
      </c>
      <c r="AAG283" s="76"/>
      <c r="AAH283" s="76"/>
      <c r="AAI283" s="76"/>
      <c r="AAJ283" s="57"/>
      <c r="AAK283" s="57"/>
      <c r="AAL283" s="57"/>
      <c r="AAM283" s="112"/>
      <c r="AAN283"/>
      <c r="AAT283" s="23"/>
      <c r="AAU283" s="44"/>
    </row>
    <row r="284" spans="1:732" ht="15" hidden="1" outlineLevel="1">
      <c r="A284" s="558"/>
      <c r="B284" s="410" t="str">
        <f>AAL284</f>
        <v>d. SUPPORTING.DOCS</v>
      </c>
      <c r="C284" s="168"/>
      <c r="D284" s="277" t="s">
        <v>377</v>
      </c>
      <c r="E284" s="368">
        <f>NETWORKDAYS(G284,H284,S.DDL_DEQClosed)</f>
        <v>48</v>
      </c>
      <c r="F284" s="492">
        <f t="shared" ca="1" si="921"/>
        <v>-23</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0</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49</v>
      </c>
      <c r="E285" s="368">
        <f t="shared" ref="E285:E288" si="925">NETWORKDAYS(G285,H285,S.DDL_DEQClosed)</f>
        <v>48</v>
      </c>
      <c r="F285" s="492">
        <f t="shared" ca="1" si="921"/>
        <v>-23</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hidden="1" outlineLevel="1">
      <c r="A286" s="558"/>
      <c r="B286" s="416" t="str">
        <f>AAL286</f>
        <v>Draft ##AD if needed</v>
      </c>
      <c r="C286" s="231" t="s">
        <v>72</v>
      </c>
      <c r="D286" s="277" t="s">
        <v>380</v>
      </c>
      <c r="E286" s="368">
        <f t="shared" si="925"/>
        <v>48</v>
      </c>
      <c r="F286" s="492">
        <f t="shared" ca="1" si="921"/>
        <v>-23</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0</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hidden="1" outlineLevel="1">
      <c r="A287" s="558"/>
      <c r="B287" s="416" t="s">
        <v>108</v>
      </c>
      <c r="C287" s="168"/>
      <c r="D287" s="278" t="s">
        <v>158</v>
      </c>
      <c r="E287" s="368">
        <f t="shared" si="925"/>
        <v>48</v>
      </c>
      <c r="F287" s="492">
        <f t="shared" ca="1" si="921"/>
        <v>-23</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0</v>
      </c>
      <c r="AAF287" s="112"/>
      <c r="AAG287" s="78">
        <f>G271</f>
        <v>41369</v>
      </c>
      <c r="AAH287" s="78">
        <f>H271</f>
        <v>41439</v>
      </c>
      <c r="AAI287" s="77"/>
      <c r="AAJ287" s="77"/>
      <c r="AAK287" s="77"/>
      <c r="AAL287" s="88" t="str">
        <f>IF(S.InvolveHearing=TRUE,"Display advertisements, if needed","Display advertisements not involved")</f>
        <v>Display advertisements not involved</v>
      </c>
      <c r="AAM287" s="112"/>
      <c r="AAN287"/>
      <c r="AAT287" s="23"/>
      <c r="AAU287" s="44"/>
    </row>
    <row r="288" spans="1:732" ht="15.75" hidden="1" customHeight="1" outlineLevel="1">
      <c r="A288" s="558"/>
      <c r="B288" s="421" t="s">
        <v>317</v>
      </c>
      <c r="C288" s="239"/>
      <c r="D288" s="277" t="s">
        <v>158</v>
      </c>
      <c r="E288" s="368">
        <f t="shared" si="925"/>
        <v>48</v>
      </c>
      <c r="F288" s="492">
        <f t="shared" ca="1" si="921"/>
        <v>-23</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0</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v>
      </c>
      <c r="AAM289" s="112"/>
      <c r="AAN289"/>
      <c r="AAT289" s="23"/>
      <c r="AAU289" s="44"/>
    </row>
    <row r="290" spans="1:732" ht="15.75" hidden="1"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0</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hidden="1"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v>
      </c>
      <c r="AAM291" s="112"/>
      <c r="AAN291"/>
      <c r="AAT291" s="23"/>
      <c r="AAU291" s="44"/>
    </row>
    <row r="292" spans="1:732" ht="15.75" hidden="1"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0</v>
      </c>
      <c r="AAF292" s="583" t="s">
        <v>186</v>
      </c>
      <c r="AAG292" s="76"/>
      <c r="AAH292" s="76"/>
      <c r="AAI292" s="77"/>
      <c r="AAJ292" s="77"/>
      <c r="AAK292" s="77"/>
      <c r="AAL292" s="96" t="str">
        <f>IF(S.InvolveHearing=TRUE,"Proposal, invitation to comment, notice, display ads","Proposal, invitation to comment, notice")</f>
        <v>Proposal, invitation to comment, notice</v>
      </c>
      <c r="AAM292" s="112"/>
      <c r="AAN292"/>
      <c r="AAT292" s="23"/>
      <c r="AAU292" s="44"/>
    </row>
    <row r="293" spans="1:732" ht="15.75" hidden="1"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0</v>
      </c>
      <c r="AAF293" s="583" t="s">
        <v>186</v>
      </c>
      <c r="AAG293" s="76"/>
      <c r="AAH293" s="76"/>
      <c r="AAI293" s="77"/>
      <c r="AAJ293" s="77"/>
      <c r="AAK293" s="77"/>
      <c r="AAL293" s="80"/>
      <c r="AAM293" s="112"/>
      <c r="AAN293"/>
      <c r="AAT293" s="23"/>
      <c r="AAU293" s="44"/>
    </row>
    <row r="294" spans="1:732" ht="15.75" hidden="1" customHeight="1" outlineLevel="1">
      <c r="A294" s="558"/>
      <c r="B294" s="424" t="s">
        <v>79</v>
      </c>
      <c r="C294" s="239"/>
      <c r="D294" s="279" t="s">
        <v>16</v>
      </c>
      <c r="E294" s="368">
        <f>NETWORKDAYS(G294,H294,S.DDL_DEQClosed)</f>
        <v>1</v>
      </c>
      <c r="F294" s="492">
        <f ca="1">NETWORKDAYS(TODAY(),H294)</f>
        <v>-23</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0</v>
      </c>
      <c r="AAF294" s="112"/>
      <c r="AAG294" s="78">
        <f>H288</f>
        <v>41439</v>
      </c>
      <c r="AAH294" s="78">
        <f t="shared" ref="AAH294:AAH297" si="930">G294</f>
        <v>41439</v>
      </c>
      <c r="AAI294" s="77"/>
      <c r="AAJ294" s="77"/>
      <c r="AAK294" s="77"/>
      <c r="AAL294" s="57"/>
      <c r="AAM294" s="112"/>
      <c r="AAN294"/>
      <c r="AAT294" s="23"/>
      <c r="AAU294" s="44"/>
    </row>
    <row r="295" spans="1:732" ht="15.75" hidden="1" customHeight="1" outlineLevel="1">
      <c r="A295" s="558"/>
      <c r="B295" s="425" t="s">
        <v>80</v>
      </c>
      <c r="C295" s="239"/>
      <c r="D295" s="279" t="s">
        <v>16</v>
      </c>
      <c r="E295" s="368">
        <f>NETWORKDAYS(G295,H295,S.DDL_DEQClosed)</f>
        <v>1</v>
      </c>
      <c r="F295" s="492">
        <f ca="1">NETWORKDAYS(TODAY(),H295)</f>
        <v>-23</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0</v>
      </c>
      <c r="AAF295" s="112"/>
      <c r="AAG295" s="78">
        <f>H294</f>
        <v>41439</v>
      </c>
      <c r="AAH295" s="78">
        <f t="shared" si="930"/>
        <v>41439</v>
      </c>
      <c r="AAI295" s="77"/>
      <c r="AAJ295" s="77"/>
      <c r="AAK295" s="77"/>
      <c r="AAL295" s="57"/>
      <c r="AAM295" s="112"/>
      <c r="AAN295"/>
      <c r="AAT295" s="23"/>
      <c r="AAU295" s="44"/>
    </row>
    <row r="296" spans="1:732" ht="15.75" hidden="1" customHeight="1" outlineLevel="1">
      <c r="A296" s="558"/>
      <c r="B296" s="426" t="s">
        <v>81</v>
      </c>
      <c r="C296" s="239"/>
      <c r="D296" s="279" t="s">
        <v>16</v>
      </c>
      <c r="E296" s="368">
        <f>NETWORKDAYS(G296,H296,S.DDL_DEQClosed)</f>
        <v>1</v>
      </c>
      <c r="F296" s="492">
        <f ca="1">NETWORKDAYS(TODAY(),H296)</f>
        <v>-23</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0</v>
      </c>
      <c r="AAF296" s="112"/>
      <c r="AAG296" s="78">
        <f>H295</f>
        <v>41439</v>
      </c>
      <c r="AAH296" s="78">
        <f t="shared" si="930"/>
        <v>41439</v>
      </c>
      <c r="AAI296" s="77"/>
      <c r="AAJ296" s="77"/>
      <c r="AAK296" s="77"/>
      <c r="AAL296" s="57"/>
      <c r="AAM296" s="112"/>
      <c r="AAN296"/>
      <c r="AAT296" s="23"/>
      <c r="AAU296" s="44"/>
    </row>
    <row r="297" spans="1:732" ht="15.75" hidden="1" customHeight="1" outlineLevel="1">
      <c r="A297" s="558"/>
      <c r="B297" s="427" t="s">
        <v>82</v>
      </c>
      <c r="C297" s="239"/>
      <c r="D297" s="279" t="s">
        <v>16</v>
      </c>
      <c r="E297" s="368">
        <f>NETWORKDAYS(G297,H297,S.DDL_DEQClosed)</f>
        <v>1</v>
      </c>
      <c r="F297" s="492">
        <f ca="1">NETWORKDAYS(TODAY(),H297)</f>
        <v>-23</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0</v>
      </c>
      <c r="AAF297" s="112"/>
      <c r="AAG297" s="78">
        <f>H296</f>
        <v>41439</v>
      </c>
      <c r="AAH297" s="78">
        <f t="shared" si="930"/>
        <v>41439</v>
      </c>
      <c r="AAI297" s="77"/>
      <c r="AAJ297" s="77"/>
      <c r="AAK297" s="77"/>
      <c r="AAL297" s="57"/>
      <c r="AAM297" s="112"/>
      <c r="AAN297"/>
      <c r="AAT297" s="23"/>
      <c r="AAU297" s="44"/>
    </row>
    <row r="298" spans="1:732" ht="86.25" hidden="1" customHeight="1" outlineLevel="1">
      <c r="A298" s="558"/>
      <c r="B298" s="748" t="s">
        <v>358</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0</v>
      </c>
      <c r="AAF298" s="583" t="s">
        <v>186</v>
      </c>
      <c r="AAG298" s="63"/>
      <c r="AAH298" s="63"/>
      <c r="AAI298" s="77"/>
      <c r="AAJ298" s="77"/>
      <c r="AAK298" s="77"/>
      <c r="AAL298" s="57"/>
      <c r="AAM298" s="112"/>
      <c r="AAN298"/>
      <c r="AAT298" s="23"/>
      <c r="AAU298" s="44"/>
    </row>
    <row r="299" spans="1:732" ht="15.75" hidden="1"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0</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hidden="1" outlineLevel="1">
      <c r="A300" s="558"/>
      <c r="B300" s="375" t="s">
        <v>91</v>
      </c>
      <c r="C300" s="168"/>
      <c r="D300" s="279" t="s">
        <v>381</v>
      </c>
      <c r="E300" s="368">
        <f>NETWORKDAYS(G300,H300,S.DDL_DEQClosed)</f>
        <v>1</v>
      </c>
      <c r="F300" s="492">
        <f ca="1">NETWORKDAYS(TODAY(),H300)</f>
        <v>-23</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0</v>
      </c>
      <c r="AAF300" s="112"/>
      <c r="AAG300" s="78">
        <f>G301</f>
        <v>41439</v>
      </c>
      <c r="AAH300" s="78">
        <f>G300</f>
        <v>41439</v>
      </c>
      <c r="AAI300" s="77"/>
      <c r="AAJ300" s="662" t="s">
        <v>0</v>
      </c>
      <c r="AAK300" s="77"/>
      <c r="AAL300" s="57"/>
      <c r="AAM300" s="112"/>
      <c r="AAN300"/>
      <c r="AAT300" s="23"/>
      <c r="AAU300" s="44"/>
    </row>
    <row r="301" spans="1:732" s="23" customFormat="1" ht="15" hidden="1" outlineLevel="1">
      <c r="A301" s="558"/>
      <c r="B301" s="412" t="s">
        <v>176</v>
      </c>
      <c r="C301" s="168"/>
      <c r="D301" s="277" t="s">
        <v>190</v>
      </c>
      <c r="E301" s="368">
        <f>NETWORKDAYS(G301,H301,S.DDL_DEQClosed)</f>
        <v>1</v>
      </c>
      <c r="F301" s="492">
        <f ca="1">NETWORKDAYS(TODAY(),H301)</f>
        <v>-23</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0</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hidden="1"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0</v>
      </c>
      <c r="AAF302" s="583" t="s">
        <v>186</v>
      </c>
      <c r="AAG302" s="76"/>
      <c r="AAH302" s="76"/>
      <c r="AAI302" s="77"/>
      <c r="AAJ302" s="77"/>
      <c r="AAK302" s="77"/>
      <c r="AAL302" s="57"/>
      <c r="AAM302" s="112"/>
      <c r="AAN302"/>
      <c r="AAT302" s="23"/>
      <c r="AAU302" s="44"/>
    </row>
    <row r="303" spans="1:732" ht="15.75" hidden="1"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0</v>
      </c>
      <c r="AAF303" s="583" t="s">
        <v>186</v>
      </c>
      <c r="AAG303" s="76"/>
      <c r="AAH303" s="76"/>
      <c r="AAI303" s="77" t="s">
        <v>0</v>
      </c>
      <c r="AAJ303" s="77"/>
      <c r="AAK303" s="77"/>
      <c r="AAL303" s="57"/>
      <c r="AAM303" s="112"/>
      <c r="AAN303"/>
      <c r="AAT303" s="23"/>
      <c r="AAU303" s="44"/>
    </row>
    <row r="304" spans="1:732" ht="15" hidden="1" outlineLevel="1">
      <c r="A304" s="558"/>
      <c r="B304" s="414" t="s">
        <v>187</v>
      </c>
      <c r="C304" s="168"/>
      <c r="D304" s="278" t="s">
        <v>158</v>
      </c>
      <c r="E304" s="368">
        <f>NETWORKDAYS(G304,H304,S.DDL_DEQClosed)</f>
        <v>1</v>
      </c>
      <c r="F304" s="492">
        <f ca="1">NETWORKDAYS(TODAY(),H304)</f>
        <v>-18</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0</v>
      </c>
      <c r="AAF304" s="112"/>
      <c r="AAG304" s="78">
        <f>H304</f>
        <v>41446</v>
      </c>
      <c r="AAH304" s="78">
        <f>WORKDAY(G301,5,S.DDL_DEQClosed)</f>
        <v>41446</v>
      </c>
      <c r="AAI304" s="77"/>
      <c r="AAJ304" s="77"/>
      <c r="AAK304" s="77"/>
      <c r="AAL304" s="57"/>
      <c r="AAM304" s="112"/>
      <c r="AAN304"/>
      <c r="AAT304" s="23"/>
      <c r="AAU304" s="44"/>
    </row>
    <row r="305" spans="1:732" ht="15" hidden="1" outlineLevel="1">
      <c r="A305" s="558"/>
      <c r="B305" s="415" t="s">
        <v>68</v>
      </c>
      <c r="C305" s="168"/>
      <c r="D305" s="277" t="s">
        <v>377</v>
      </c>
      <c r="E305" s="368">
        <f>NETWORKDAYS(G305,H305,S.DDL_DEQClosed)</f>
        <v>12</v>
      </c>
      <c r="F305" s="492">
        <f ca="1">NETWORKDAYS(TODAY(),H305)</f>
        <v>-6</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0</v>
      </c>
      <c r="AAF305" s="112"/>
      <c r="AAG305" s="78">
        <f>H304</f>
        <v>41446</v>
      </c>
      <c r="AAH305" s="78">
        <f>G308</f>
        <v>41464</v>
      </c>
      <c r="AAI305" s="77"/>
      <c r="AAJ305" s="77"/>
      <c r="AAK305" s="77"/>
      <c r="AAL305" s="57"/>
      <c r="AAM305" s="112"/>
      <c r="AAN305"/>
      <c r="AAT305" s="23"/>
      <c r="AAU305" s="44"/>
    </row>
    <row r="306" spans="1:732" ht="15" hidden="1" outlineLevel="1">
      <c r="A306" s="558"/>
      <c r="B306" s="415" t="s">
        <v>51</v>
      </c>
      <c r="C306" s="168"/>
      <c r="D306" s="277" t="s">
        <v>158</v>
      </c>
      <c r="E306" s="368">
        <f>NETWORKDAYS(G306,H306,S.DDL_DEQClosed)</f>
        <v>12</v>
      </c>
      <c r="F306" s="492">
        <f ca="1">NETWORKDAYS(TODAY(),H306)</f>
        <v>-6</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0</v>
      </c>
      <c r="AAF306" s="112"/>
      <c r="AAG306" s="78">
        <f>H304</f>
        <v>41446</v>
      </c>
      <c r="AAH306" s="78">
        <f>G309</f>
        <v>41464</v>
      </c>
      <c r="AAI306" s="77"/>
      <c r="AAJ306" s="77"/>
      <c r="AAK306" s="77"/>
      <c r="AAL306" s="57"/>
      <c r="AAM306" s="112"/>
      <c r="AAN306"/>
      <c r="AAT306" s="23"/>
      <c r="AAU306" s="44"/>
    </row>
    <row r="307" spans="1:732" ht="15" hidden="1" outlineLevel="1">
      <c r="A307" s="558"/>
      <c r="B307" s="672" t="s">
        <v>341</v>
      </c>
      <c r="C307" s="168"/>
      <c r="D307" s="277" t="s">
        <v>158</v>
      </c>
      <c r="E307" s="368">
        <f t="shared" ref="E307:E309" si="933">NETWORKDAYS(G307,H307,S.DDL_DEQClosed)</f>
        <v>3</v>
      </c>
      <c r="F307" s="492">
        <f t="shared" ref="F307:F312" ca="1" si="934">NETWORKDAYS(TODAY(),H307)</f>
        <v>-4</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0</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hidden="1" outlineLevel="1">
      <c r="A308" s="558"/>
      <c r="B308" s="416" t="s">
        <v>342</v>
      </c>
      <c r="C308" s="168"/>
      <c r="D308" s="277" t="s">
        <v>158</v>
      </c>
      <c r="E308" s="368">
        <f t="shared" si="933"/>
        <v>1</v>
      </c>
      <c r="F308" s="492">
        <f t="shared" ca="1" si="934"/>
        <v>-6</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0</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hidden="1" outlineLevel="1">
      <c r="A309" s="558"/>
      <c r="B309" s="659" t="s">
        <v>319</v>
      </c>
      <c r="C309" s="168"/>
      <c r="D309" s="279" t="s">
        <v>318</v>
      </c>
      <c r="E309" s="368">
        <f t="shared" si="933"/>
        <v>3</v>
      </c>
      <c r="F309" s="492">
        <f t="shared" ca="1" si="934"/>
        <v>-4</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0</v>
      </c>
      <c r="AAF309" s="112"/>
      <c r="AAG309" s="78">
        <f>WORKDAY(AAG310,-2,S.DDL_DEQClosed)</f>
        <v>41464</v>
      </c>
      <c r="AAH309" s="78">
        <f>G310</f>
        <v>41466</v>
      </c>
      <c r="AAI309" s="77"/>
      <c r="AAJ309" s="77"/>
      <c r="AAK309" s="77"/>
      <c r="AAL309" s="57"/>
      <c r="AAM309" s="112"/>
      <c r="AAN309"/>
      <c r="AAT309" s="23"/>
      <c r="AAU309" s="44"/>
    </row>
    <row r="310" spans="1:732" ht="15.75" hidden="1" customHeight="1" outlineLevel="1">
      <c r="A310" s="558"/>
      <c r="B310" s="415" t="s">
        <v>292</v>
      </c>
      <c r="C310" s="168"/>
      <c r="D310" s="277" t="s">
        <v>158</v>
      </c>
      <c r="E310" s="448">
        <f>NETWORKDAYS(G310,H310,S.DDL_DEQClosed)</f>
        <v>1</v>
      </c>
      <c r="F310" s="492">
        <f t="shared" ca="1" si="934"/>
        <v>-4</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0</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50</v>
      </c>
      <c r="C311" s="168"/>
      <c r="D311" s="277" t="s">
        <v>49</v>
      </c>
      <c r="E311" s="448">
        <f t="shared" ref="E311" si="937">NETWORKDAYS(G311,H311,S.DDL_DEQClosed)</f>
        <v>1</v>
      </c>
      <c r="F311" s="492">
        <f t="shared" ca="1" si="934"/>
        <v>-4</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hidden="1" outlineLevel="1">
      <c r="A312" s="558"/>
      <c r="B312" s="343" t="s">
        <v>230</v>
      </c>
      <c r="C312" s="168"/>
      <c r="D312" s="277" t="s">
        <v>386</v>
      </c>
      <c r="E312" s="448">
        <f>NETWORKDAYS(G312,H312,S.DDL_DEQClosed)</f>
        <v>3</v>
      </c>
      <c r="F312" s="492">
        <f t="shared" ca="1" si="934"/>
        <v>-2</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0</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hidden="1"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0</v>
      </c>
      <c r="AAF313" s="583" t="s">
        <v>186</v>
      </c>
      <c r="AAG313" s="63" t="s">
        <v>0</v>
      </c>
      <c r="AAH313" s="63" t="s">
        <v>0</v>
      </c>
      <c r="AAI313" s="63"/>
      <c r="AAJ313" s="57"/>
      <c r="AAK313" s="57"/>
      <c r="AAL313" s="97" t="s">
        <v>0</v>
      </c>
      <c r="AAM313" s="112"/>
      <c r="AAN313"/>
      <c r="AAT313" s="23"/>
      <c r="AAU313" s="44"/>
    </row>
    <row r="314" spans="1:732" s="23" customFormat="1" ht="15.75" hidden="1" customHeight="1" outlineLevel="1">
      <c r="A314" s="558"/>
      <c r="B314" s="132" t="s">
        <v>282</v>
      </c>
      <c r="C314" s="231" t="s">
        <v>72</v>
      </c>
      <c r="D314" s="229" t="s">
        <v>203</v>
      </c>
      <c r="E314" s="372">
        <f t="shared" ref="E314" si="941">NETWORKDAYS(G314,H314,S.DDL_DEQClosed)</f>
        <v>14</v>
      </c>
      <c r="F314" s="492">
        <f t="shared" ref="F314" ca="1" si="942">NETWORKDAYS(TODAY(),H314,S.DDL_DEQClosed)</f>
        <v>13</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0</v>
      </c>
      <c r="AAF314" s="112" t="s">
        <v>0</v>
      </c>
      <c r="AAG314" s="78">
        <f>S.SubmitNoticeToSOS</f>
        <v>41470</v>
      </c>
      <c r="AAH314" s="78">
        <f>S.PublicNoticeInBulletin</f>
        <v>41487</v>
      </c>
      <c r="AAI314" s="77"/>
      <c r="AAJ314" s="77"/>
      <c r="AAK314" s="77"/>
      <c r="AAL314" s="83" t="str">
        <f>IF(S.InvolveNotice=TRUE,"Submit/publish notice in SOS Bulletin","Notice not involved")</f>
        <v>Notice not involved</v>
      </c>
      <c r="AAM314" s="112"/>
      <c r="AAU314" s="44"/>
      <c r="AAV314"/>
      <c r="AAW314"/>
      <c r="AAX314"/>
      <c r="AAY314"/>
      <c r="AAZ314"/>
      <c r="ABA314"/>
      <c r="ABB314"/>
      <c r="ABC314"/>
      <c r="ABD314"/>
    </row>
    <row r="315" spans="1:732" ht="15" hidden="1"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0</v>
      </c>
      <c r="AAF315" s="583" t="s">
        <v>186</v>
      </c>
      <c r="AAG315" s="76"/>
      <c r="AAH315" s="76"/>
      <c r="AAI315" s="77"/>
      <c r="AAJ315" s="77"/>
      <c r="AAK315" s="77"/>
      <c r="AAL315" s="89" t="str">
        <f>S.CodeName&amp;"SOS.EMAIL.PROOF"</f>
        <v>SOS.EMAIL.PROOF</v>
      </c>
      <c r="AAM315" s="112"/>
      <c r="AAN315"/>
      <c r="AAT315" s="23"/>
      <c r="AAU315" s="44"/>
    </row>
    <row r="316" spans="1:732" ht="15" hidden="1"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0</v>
      </c>
      <c r="AAF316" s="583" t="s">
        <v>186</v>
      </c>
      <c r="AAG316" s="76"/>
      <c r="AAH316" s="76"/>
      <c r="AAI316" s="77"/>
      <c r="AAJ316" s="77"/>
      <c r="AAK316" s="77"/>
      <c r="AAL316" s="89" t="str">
        <f>S.CodeName&amp;"SOS.NOTICE.PROOF"</f>
        <v>SOS.NOTICE.PROOF</v>
      </c>
      <c r="AAM316" s="112"/>
      <c r="AAN316"/>
      <c r="AAT316" s="23"/>
      <c r="AAU316" s="44"/>
    </row>
    <row r="317" spans="1:732" ht="15" hidden="1"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0</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hidden="1"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0</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hidden="1"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0</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hidden="1" outlineLevel="1">
      <c r="A323" s="558"/>
      <c r="B323" s="407" t="s">
        <v>175</v>
      </c>
      <c r="C323" s="168"/>
      <c r="D323" s="277" t="s">
        <v>168</v>
      </c>
      <c r="E323" s="448">
        <f t="shared" ref="E323" si="943">NETWORKDAYS(G323,H323,S.DDL_DEQClosed)</f>
        <v>1</v>
      </c>
      <c r="F323" s="492">
        <f t="shared" ref="F323" ca="1" si="944">NETWORKDAYS(TODAY(),H323)</f>
        <v>-2</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0</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hidden="1"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0</v>
      </c>
      <c r="AAF324" s="583" t="s">
        <v>186</v>
      </c>
      <c r="AAG324" s="76"/>
      <c r="AAH324" s="76"/>
      <c r="AAI324" s="77"/>
      <c r="AAJ324" s="77"/>
      <c r="AAK324" s="77"/>
      <c r="AAL324" s="57"/>
      <c r="AAM324" s="112"/>
      <c r="AAN324"/>
      <c r="AAT324" s="23"/>
      <c r="AAU324" s="44"/>
    </row>
    <row r="325" spans="1:723" ht="15" hidden="1"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0</v>
      </c>
      <c r="AAF325" s="583" t="s">
        <v>186</v>
      </c>
      <c r="AAG325" s="76"/>
      <c r="AAH325" s="76"/>
      <c r="AAI325" s="77"/>
      <c r="AAJ325" s="77"/>
      <c r="AAK325" s="77"/>
      <c r="AAL325" s="57"/>
      <c r="AAM325" s="112"/>
      <c r="AAN325"/>
      <c r="AAT325" s="23"/>
      <c r="AAU325" s="44"/>
    </row>
    <row r="326" spans="1:723" ht="15" hidden="1"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0</v>
      </c>
      <c r="AAF326" s="583" t="s">
        <v>186</v>
      </c>
      <c r="AAG326" s="76"/>
      <c r="AAH326" s="76"/>
      <c r="AAI326" s="77"/>
      <c r="AAJ326" s="77"/>
      <c r="AAK326" s="77"/>
      <c r="AAL326" s="57"/>
      <c r="AAM326" s="112"/>
      <c r="AAN326"/>
      <c r="AAT326" s="23"/>
      <c r="AAU326" s="44"/>
    </row>
    <row r="327" spans="1:723" ht="15" hidden="1"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0</v>
      </c>
      <c r="AAF327" s="583" t="s">
        <v>186</v>
      </c>
      <c r="AAG327" s="76"/>
      <c r="AAH327" s="76"/>
      <c r="AAI327" s="77"/>
      <c r="AAJ327" s="77"/>
      <c r="AAK327" s="77"/>
      <c r="AAL327" s="57"/>
      <c r="AAM327" s="112"/>
      <c r="AAN327"/>
      <c r="AAT327" s="23"/>
      <c r="AAU327" s="44"/>
    </row>
    <row r="328" spans="1:723" ht="15" hidden="1"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0</v>
      </c>
      <c r="AAF328" s="583" t="s">
        <v>186</v>
      </c>
      <c r="AAG328" s="76"/>
      <c r="AAH328" s="76"/>
      <c r="AAI328" s="77"/>
      <c r="AAJ328" s="77"/>
      <c r="AAK328" s="77"/>
      <c r="AAL328" s="57"/>
      <c r="AAM328" s="112"/>
      <c r="AAN328"/>
      <c r="AAT328" s="23"/>
      <c r="AAU328" s="44"/>
    </row>
    <row r="329" spans="1:723" ht="15" hidden="1"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0</v>
      </c>
      <c r="AAF329" s="583" t="s">
        <v>186</v>
      </c>
      <c r="AAG329" s="76"/>
      <c r="AAH329" s="76"/>
      <c r="AAI329" s="77"/>
      <c r="AAJ329" s="77"/>
      <c r="AAK329" s="77"/>
      <c r="AAL329" s="89" t="s">
        <v>327</v>
      </c>
      <c r="AAM329" s="112"/>
      <c r="AAN329"/>
      <c r="AAT329" s="23"/>
      <c r="AAU329" s="44"/>
    </row>
    <row r="330" spans="1:723" ht="15" hidden="1"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0</v>
      </c>
      <c r="AAF330" s="583" t="s">
        <v>186</v>
      </c>
      <c r="AAG330" s="76"/>
      <c r="AAH330" s="76"/>
      <c r="AAI330" s="77"/>
      <c r="AAJ330" s="77"/>
      <c r="AAK330" s="77"/>
      <c r="AAL330" s="89" t="str">
        <f>"Save "&amp;S.CodeName&amp;"AGENCY.MAILING.LIST"</f>
        <v>Save AGENCY.MAILING.LIST</v>
      </c>
      <c r="AAM330" s="112"/>
      <c r="AAN330"/>
      <c r="AAT330" s="23"/>
      <c r="AAU330" s="44"/>
    </row>
    <row r="331" spans="1:723" ht="15" hidden="1"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0</v>
      </c>
      <c r="AAF331" s="583" t="s">
        <v>186</v>
      </c>
      <c r="AAG331" s="76"/>
      <c r="AAH331" s="76"/>
      <c r="AAI331" s="77"/>
      <c r="AAJ331" s="77"/>
      <c r="AAK331" s="77"/>
      <c r="AAL331" s="89" t="str">
        <f>"Save "&amp;S.CodeName&amp;"PROOF.OF.DELIVERY"</f>
        <v>Save PROOF.OF.DELIVERY</v>
      </c>
      <c r="AAM331" s="112"/>
      <c r="AAN331"/>
      <c r="AAT331" s="23"/>
      <c r="AAU331" s="44"/>
    </row>
    <row r="332" spans="1:723" ht="15" hidden="1" outlineLevel="1">
      <c r="A332" s="558"/>
      <c r="B332" s="407" t="s">
        <v>174</v>
      </c>
      <c r="C332" s="168"/>
      <c r="D332" s="277" t="s">
        <v>172</v>
      </c>
      <c r="E332" s="448">
        <f t="shared" ref="E332" si="948">NETWORKDAYS(G332,H332,S.DDL_DEQClosed)</f>
        <v>1</v>
      </c>
      <c r="F332" s="492">
        <f t="shared" ref="F332" ca="1" si="949">NETWORKDAYS(TODAY(),H332)</f>
        <v>-2</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0</v>
      </c>
      <c r="AAF332" s="112"/>
      <c r="AAG332" s="78">
        <f t="shared" si="946"/>
        <v>41470</v>
      </c>
      <c r="AAH332" s="78">
        <f>G332</f>
        <v>41470</v>
      </c>
      <c r="AAI332" s="77"/>
      <c r="AAJ332" s="77"/>
      <c r="AAK332" s="77"/>
      <c r="AAL332" s="57"/>
      <c r="AAM332" s="112"/>
      <c r="AAN332"/>
      <c r="AAT332" s="23"/>
      <c r="AAU332" s="44"/>
    </row>
    <row r="333" spans="1:723" ht="15" hidden="1"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0</v>
      </c>
      <c r="AAF333" s="583" t="s">
        <v>186</v>
      </c>
      <c r="AAG333" s="76"/>
      <c r="AAH333" s="76"/>
      <c r="AAI333" s="77"/>
      <c r="AAJ333" s="77"/>
      <c r="AAK333" s="77"/>
      <c r="AAL333" s="89" t="str">
        <f>"Send "&amp;S.CodeName&amp;"KEY.LEG.NOTICE"</f>
        <v>Send KEY.LEG.NOTICE</v>
      </c>
      <c r="AAM333" s="112"/>
      <c r="AAN333"/>
      <c r="AAT333" s="23"/>
      <c r="AAU333" s="44"/>
    </row>
    <row r="334" spans="1:723" ht="15" hidden="1"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0</v>
      </c>
      <c r="AAF334" s="583" t="s">
        <v>186</v>
      </c>
      <c r="AAG334" s="76"/>
      <c r="AAH334" s="76"/>
      <c r="AAI334" s="77"/>
      <c r="AAJ334" s="77"/>
      <c r="AAK334" s="77"/>
      <c r="AAL334" s="89" t="str">
        <f>"Save "&amp;S.CodeName&amp;"KEY.LEG.PROOF"</f>
        <v>Save KEY.LEG.PROOF</v>
      </c>
      <c r="AAM334" s="112"/>
      <c r="AAN334"/>
      <c r="AAT334" s="23"/>
      <c r="AAU334" s="44"/>
    </row>
    <row r="335" spans="1:723" ht="15" hidden="1"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0</v>
      </c>
      <c r="AAF335" s="583" t="s">
        <v>186</v>
      </c>
      <c r="AAG335" s="76"/>
      <c r="AAH335" s="76"/>
      <c r="AAI335" s="77"/>
      <c r="AAJ335" s="77"/>
      <c r="AAK335" s="77"/>
      <c r="AAL335" s="57"/>
      <c r="AAM335" s="112"/>
      <c r="AAN335"/>
      <c r="AAT335" s="23"/>
      <c r="AAU335" s="44"/>
    </row>
    <row r="336" spans="1:723" ht="15" hidden="1"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0</v>
      </c>
      <c r="AAF336" s="583" t="s">
        <v>186</v>
      </c>
      <c r="AAG336" s="76"/>
      <c r="AAH336" s="76"/>
      <c r="AAI336" s="77"/>
      <c r="AAJ336" s="77"/>
      <c r="AAK336" s="77"/>
      <c r="AAL336" s="89" t="str">
        <f>"Save "&amp;S.CodeName&amp;"##PRINT.PROOF"</f>
        <v>Save ##PRINT.PROOF</v>
      </c>
      <c r="AAM336" s="112"/>
      <c r="AAN336"/>
      <c r="AAT336" s="23"/>
      <c r="AAU336" s="44"/>
    </row>
    <row r="337" spans="1:732" ht="15.75" hidden="1"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0</v>
      </c>
      <c r="AAF337" s="583" t="s">
        <v>186</v>
      </c>
      <c r="AAG337" s="76"/>
      <c r="AAH337" s="76"/>
      <c r="AAI337" s="77"/>
      <c r="AAJ337" s="77"/>
      <c r="AAK337" s="77"/>
      <c r="AAL337" s="57"/>
      <c r="AAM337" s="112"/>
      <c r="AAN337"/>
      <c r="AAT337" s="23"/>
      <c r="AAU337" s="44"/>
    </row>
    <row r="338" spans="1:732" ht="15" hidden="1"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0</v>
      </c>
      <c r="AAF338" s="583" t="s">
        <v>186</v>
      </c>
      <c r="AAG338" s="76"/>
      <c r="AAH338" s="76"/>
      <c r="AAI338" s="77"/>
      <c r="AAJ338" s="77"/>
      <c r="AAK338" s="77"/>
      <c r="AAL338" s="89" t="str">
        <f>"Save "&amp;S.CodeName&amp;"BULLETIN.PROOF"</f>
        <v>Save BULLETIN.PROOF</v>
      </c>
      <c r="AAM338" s="112"/>
      <c r="AAN338"/>
      <c r="AAT338" s="23"/>
      <c r="AAU338" s="44"/>
    </row>
    <row r="339" spans="1:732" ht="6" customHeight="1" collapsed="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is not involved.</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is not involved.</v>
      </c>
      <c r="AAM340" s="112"/>
      <c r="AAU340" s="44"/>
    </row>
    <row r="341" spans="1:732" s="23" customFormat="1" ht="18" hidden="1"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hidden="1"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hidden="1"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hidden="1" customHeight="1" outlineLevel="1">
      <c r="A344" s="558"/>
      <c r="B344" s="438" t="s">
        <v>224</v>
      </c>
      <c r="C344" s="168"/>
      <c r="D344" s="277" t="s">
        <v>166</v>
      </c>
      <c r="E344" s="448">
        <f>NETWORKDAYS(G344,H344,S.DDL_DEQClosed)</f>
        <v>37</v>
      </c>
      <c r="F344" s="491">
        <f ca="1">NETWORKDAYS(TODAY(),H344)</f>
        <v>23</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0</v>
      </c>
      <c r="AAF344" s="584"/>
      <c r="AAG344" s="78">
        <f>S.BANNER.HearingStart</f>
        <v>41450</v>
      </c>
      <c r="AAH344" s="78">
        <f>S.FirstHearingDate</f>
        <v>41501</v>
      </c>
      <c r="AAI344" s="77"/>
      <c r="AAJ344" s="77"/>
      <c r="AAK344" s="77"/>
      <c r="AAL344" s="57"/>
      <c r="AAM344" s="112"/>
      <c r="AAN344"/>
      <c r="AAT344" s="23"/>
      <c r="AAU344" s="44"/>
    </row>
    <row r="345" spans="1:732" ht="15" hidden="1"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0</v>
      </c>
      <c r="AAF345" s="583" t="s">
        <v>186</v>
      </c>
      <c r="AAG345" s="76"/>
      <c r="AAH345" s="76"/>
      <c r="AAI345" s="77"/>
      <c r="AAJ345" s="77"/>
      <c r="AAK345" s="77"/>
      <c r="AAL345" s="57"/>
      <c r="AAM345" s="112"/>
      <c r="AAN345"/>
      <c r="AAT345" s="23"/>
      <c r="AAU345" s="44"/>
    </row>
    <row r="346" spans="1:732" ht="15" hidden="1"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0</v>
      </c>
      <c r="AAF346" s="583" t="s">
        <v>186</v>
      </c>
      <c r="AAG346" s="76"/>
      <c r="AAH346" s="76"/>
      <c r="AAI346" s="77"/>
      <c r="AAJ346" s="77"/>
      <c r="AAK346" s="77"/>
      <c r="AAL346" s="57"/>
      <c r="AAM346" s="112"/>
      <c r="AAN346"/>
      <c r="AAT346" s="23"/>
      <c r="AAU346" s="44"/>
    </row>
    <row r="347" spans="1:732" ht="15" hidden="1" customHeight="1" outlineLevel="1">
      <c r="A347" s="558"/>
      <c r="B347" s="438" t="s">
        <v>162</v>
      </c>
      <c r="C347" s="296"/>
      <c r="D347" s="277" t="s">
        <v>377</v>
      </c>
      <c r="E347" s="448">
        <f>NETWORKDAYS(G347,H347,S.DDL_DEQClosed)</f>
        <v>37</v>
      </c>
      <c r="F347" s="491">
        <f ca="1">NETWORKDAYS(TODAY(),H347)</f>
        <v>23</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0</v>
      </c>
      <c r="AAF347" s="112"/>
      <c r="AAG347" s="78">
        <f>S.BANNER.HearingStart</f>
        <v>41450</v>
      </c>
      <c r="AAH347" s="78">
        <f>S.FirstHearingDate</f>
        <v>41501</v>
      </c>
      <c r="AAI347" s="77"/>
      <c r="AAJ347" s="77"/>
      <c r="AAK347" s="77"/>
      <c r="AAL347" s="57"/>
      <c r="AAM347" s="112"/>
      <c r="AAN347"/>
      <c r="AAT347" s="23"/>
      <c r="AAU347" s="44"/>
    </row>
    <row r="348" spans="1:732" ht="15" hidden="1"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0</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hidden="1"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0</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hidden="1"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0</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hidden="1"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0</v>
      </c>
      <c r="AAF351" s="583" t="s">
        <v>186</v>
      </c>
      <c r="AAG351" s="76"/>
      <c r="AAH351" s="76"/>
      <c r="AAI351" s="77"/>
      <c r="AAJ351" s="77"/>
      <c r="AAK351" s="77"/>
      <c r="AAL351" s="57"/>
      <c r="AAM351" s="112"/>
      <c r="AAN351"/>
      <c r="AAT351" s="23"/>
      <c r="AAU351" s="44"/>
    </row>
    <row r="352" spans="1:732" ht="15" hidden="1"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0</v>
      </c>
      <c r="AAF352" s="583" t="s">
        <v>186</v>
      </c>
      <c r="AAG352" s="76"/>
      <c r="AAH352" s="76"/>
      <c r="AAI352" s="77"/>
      <c r="AAJ352" s="77"/>
      <c r="AAK352" s="77"/>
      <c r="AAL352" s="57"/>
      <c r="AAM352" s="112"/>
      <c r="AAN352"/>
      <c r="AAT352" s="23"/>
      <c r="AAU352" s="44"/>
    </row>
    <row r="353" spans="1:723" ht="15" hidden="1" customHeight="1" outlineLevel="1">
      <c r="A353" s="558"/>
      <c r="B353" s="443" t="s">
        <v>31</v>
      </c>
      <c r="C353" s="297"/>
      <c r="D353" s="279" t="s">
        <v>377</v>
      </c>
      <c r="E353" s="368">
        <f t="shared" ref="E353:E357" si="952">NETWORKDAYS(G353,H353,S.DDL_DEQClosed)</f>
        <v>1</v>
      </c>
      <c r="F353" s="491">
        <f t="shared" ref="F353:F357" ca="1" si="953">NETWORKDAYS(TODAY(),H353)</f>
        <v>-16</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0</v>
      </c>
      <c r="AAF353" s="112"/>
      <c r="AAG353" s="78">
        <f>G347</f>
        <v>41450</v>
      </c>
      <c r="AAH353" s="78">
        <f>G353</f>
        <v>41450</v>
      </c>
      <c r="AAI353" s="77"/>
      <c r="AAJ353" s="77"/>
      <c r="AAK353" s="77"/>
      <c r="AAL353" s="56"/>
      <c r="AAM353" s="112"/>
      <c r="AAN353"/>
      <c r="AAT353" s="23"/>
      <c r="AAU353" s="44"/>
    </row>
    <row r="354" spans="1:723" ht="15" hidden="1" customHeight="1" outlineLevel="1">
      <c r="A354" s="558"/>
      <c r="B354" s="444" t="s">
        <v>85</v>
      </c>
      <c r="C354" s="297"/>
      <c r="D354" s="279" t="s">
        <v>377</v>
      </c>
      <c r="E354" s="368">
        <f t="shared" si="952"/>
        <v>1</v>
      </c>
      <c r="F354" s="491">
        <f t="shared" ca="1" si="953"/>
        <v>-16</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0</v>
      </c>
      <c r="AAF354" s="112"/>
      <c r="AAG354" s="78">
        <f t="shared" ref="AAG354:AAG357" si="955">H353</f>
        <v>41450</v>
      </c>
      <c r="AAH354" s="78">
        <f t="shared" ref="AAH354:AAH357" si="956">G354</f>
        <v>41450</v>
      </c>
      <c r="AAI354" s="77"/>
      <c r="AAJ354" s="77"/>
      <c r="AAK354" s="77"/>
      <c r="AAL354" s="57"/>
      <c r="AAM354" s="112"/>
      <c r="AAN354"/>
      <c r="AAT354" s="23"/>
      <c r="AAU354" s="44"/>
    </row>
    <row r="355" spans="1:723" ht="15" hidden="1" customHeight="1" outlineLevel="1">
      <c r="A355" s="558"/>
      <c r="B355" s="445" t="s">
        <v>86</v>
      </c>
      <c r="C355" s="297"/>
      <c r="D355" s="279" t="s">
        <v>377</v>
      </c>
      <c r="E355" s="368">
        <f t="shared" si="952"/>
        <v>1</v>
      </c>
      <c r="F355" s="491">
        <f t="shared" ca="1" si="953"/>
        <v>-16</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0</v>
      </c>
      <c r="AAF355" s="112"/>
      <c r="AAG355" s="78">
        <f t="shared" si="955"/>
        <v>41450</v>
      </c>
      <c r="AAH355" s="78">
        <f t="shared" si="956"/>
        <v>41450</v>
      </c>
      <c r="AAI355" s="77"/>
      <c r="AAJ355" s="77"/>
      <c r="AAK355" s="77"/>
      <c r="AAL355" s="57"/>
      <c r="AAM355" s="112"/>
      <c r="AAN355"/>
      <c r="AAT355" s="23"/>
      <c r="AAU355" s="44"/>
    </row>
    <row r="356" spans="1:723" ht="15" hidden="1" customHeight="1" outlineLevel="1">
      <c r="A356" s="558"/>
      <c r="B356" s="446" t="s">
        <v>87</v>
      </c>
      <c r="C356" s="297"/>
      <c r="D356" s="279" t="s">
        <v>377</v>
      </c>
      <c r="E356" s="368">
        <f t="shared" si="952"/>
        <v>1</v>
      </c>
      <c r="F356" s="491">
        <f t="shared" ca="1" si="953"/>
        <v>-16</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0</v>
      </c>
      <c r="AAF356" s="112"/>
      <c r="AAG356" s="78">
        <f t="shared" si="955"/>
        <v>41450</v>
      </c>
      <c r="AAH356" s="78">
        <f t="shared" si="956"/>
        <v>41450</v>
      </c>
      <c r="AAI356" s="77"/>
      <c r="AAJ356" s="77"/>
      <c r="AAK356" s="77"/>
      <c r="AAL356" s="57"/>
      <c r="AAM356" s="112"/>
      <c r="AAN356"/>
      <c r="AAT356" s="23"/>
      <c r="AAU356" s="44"/>
    </row>
    <row r="357" spans="1:723" ht="15" hidden="1" customHeight="1" outlineLevel="1">
      <c r="A357" s="558"/>
      <c r="B357" s="447" t="s">
        <v>88</v>
      </c>
      <c r="C357" s="297"/>
      <c r="D357" s="279" t="s">
        <v>377</v>
      </c>
      <c r="E357" s="368">
        <f t="shared" si="952"/>
        <v>1</v>
      </c>
      <c r="F357" s="491">
        <f t="shared" ca="1" si="953"/>
        <v>-16</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0</v>
      </c>
      <c r="AAF357" s="112"/>
      <c r="AAG357" s="78">
        <f t="shared" si="955"/>
        <v>41450</v>
      </c>
      <c r="AAH357" s="78">
        <f t="shared" si="956"/>
        <v>41450</v>
      </c>
      <c r="AAI357" s="77"/>
      <c r="AAJ357" s="77"/>
      <c r="AAK357" s="77"/>
      <c r="AAL357" s="57"/>
      <c r="AAM357" s="112"/>
      <c r="AAN357"/>
      <c r="AAT357" s="23"/>
      <c r="AAU357" s="44"/>
    </row>
    <row r="358" spans="1:723" ht="87.75" hidden="1" customHeight="1" outlineLevel="1">
      <c r="A358" s="558"/>
      <c r="B358" s="743" t="s">
        <v>357</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0</v>
      </c>
      <c r="AAF358" s="583" t="s">
        <v>186</v>
      </c>
      <c r="AAG358" s="63"/>
      <c r="AAH358" s="63"/>
      <c r="AAI358" s="77"/>
      <c r="AAJ358" s="77"/>
      <c r="AAK358" s="77"/>
      <c r="AAL358" s="57"/>
      <c r="AAM358" s="112"/>
      <c r="AAN358"/>
      <c r="AAT358" s="23"/>
      <c r="AAU358" s="44"/>
    </row>
    <row r="359" spans="1:723" ht="15" hidden="1"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0</v>
      </c>
      <c r="AAF359" s="583" t="s">
        <v>186</v>
      </c>
      <c r="AAG359" s="63"/>
      <c r="AAH359" s="63"/>
      <c r="AAI359" s="77"/>
      <c r="AAJ359" s="77"/>
      <c r="AAK359" s="77"/>
      <c r="AAL359" s="56"/>
      <c r="AAM359" s="112"/>
      <c r="AAN359"/>
      <c r="AAT359" s="23"/>
      <c r="AAU359" s="44"/>
    </row>
    <row r="360" spans="1:723" ht="15" hidden="1" customHeight="1" outlineLevel="1">
      <c r="A360" s="558"/>
      <c r="B360" s="458" t="s">
        <v>102</v>
      </c>
      <c r="C360" s="459"/>
      <c r="D360" s="277" t="s">
        <v>16</v>
      </c>
      <c r="E360" s="368">
        <f>NETWORKDAYS(G360,H360,S.DDL_DEQClosed)</f>
        <v>1</v>
      </c>
      <c r="F360" s="491">
        <f ca="1">NETWORKDAYS(TODAY(),H360)</f>
        <v>-16</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0</v>
      </c>
      <c r="AAF360" s="112"/>
      <c r="AAG360" s="78">
        <f>H357</f>
        <v>41450</v>
      </c>
      <c r="AAH360" s="78">
        <f>G360</f>
        <v>41450</v>
      </c>
      <c r="AAI360" s="77"/>
      <c r="AAJ360" s="77"/>
      <c r="AAK360" s="77"/>
      <c r="AAL360" s="57"/>
      <c r="AAM360" s="112"/>
      <c r="AAN360"/>
      <c r="AAT360" s="23"/>
      <c r="AAU360" s="44"/>
    </row>
    <row r="361" spans="1:723" ht="15" hidden="1"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0</v>
      </c>
      <c r="AAF361" s="583" t="s">
        <v>186</v>
      </c>
      <c r="AAG361" s="63"/>
      <c r="AAH361" s="63"/>
      <c r="AAI361" s="77"/>
      <c r="AAJ361" s="77"/>
      <c r="AAK361" s="77"/>
      <c r="AAL361" s="57"/>
      <c r="AAM361" s="112"/>
      <c r="AAN361"/>
      <c r="AAT361" s="23"/>
      <c r="AAU361" s="44"/>
    </row>
    <row r="362" spans="1:723" ht="15" hidden="1" customHeight="1" outlineLevel="1">
      <c r="A362" s="558"/>
      <c r="B362" s="744" t="str">
        <f t="shared" ref="B362" si="958">AAL362</f>
        <v>No hearings planned</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0</v>
      </c>
      <c r="AAF362" s="583" t="s">
        <v>186</v>
      </c>
      <c r="AAG362" s="63"/>
      <c r="AAH362" s="63"/>
      <c r="AAI362" s="77"/>
      <c r="AAJ362" s="77"/>
      <c r="AAK362" s="77"/>
      <c r="AAL362" s="96" t="str">
        <f>IF(S.InvolveHearing=TRUE,"Hold hearings (change dates under Overview of Key Dates)","No hearings planned")</f>
        <v>No hearings planned</v>
      </c>
      <c r="AAM362" s="112"/>
      <c r="AAN362"/>
      <c r="AAT362" s="23"/>
      <c r="AAU362" s="44"/>
    </row>
    <row r="363" spans="1:723" ht="15" hidden="1"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23</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0</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382</v>
      </c>
      <c r="E364" s="368">
        <f t="shared" si="959"/>
        <v>1</v>
      </c>
      <c r="F364" s="491">
        <f t="shared" ca="1" si="960"/>
        <v>23</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0</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382</v>
      </c>
      <c r="E365" s="368">
        <f t="shared" si="959"/>
        <v>1</v>
      </c>
      <c r="F365" s="491">
        <f t="shared" ca="1" si="960"/>
        <v>23</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0</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382</v>
      </c>
      <c r="E366" s="368">
        <f t="shared" si="959"/>
        <v>1</v>
      </c>
      <c r="F366" s="491">
        <f t="shared" ca="1" si="960"/>
        <v>23</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0</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382</v>
      </c>
      <c r="E367" s="368">
        <f t="shared" si="959"/>
        <v>1</v>
      </c>
      <c r="F367" s="491">
        <f t="shared" ca="1" si="960"/>
        <v>23</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0</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382</v>
      </c>
      <c r="E368" s="368">
        <f t="shared" si="959"/>
        <v>1</v>
      </c>
      <c r="F368" s="491">
        <f t="shared" ca="1" si="960"/>
        <v>23</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0</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382</v>
      </c>
      <c r="E369" s="368">
        <f t="shared" si="959"/>
        <v>1</v>
      </c>
      <c r="F369" s="491">
        <f t="shared" ca="1" si="960"/>
        <v>23</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0</v>
      </c>
      <c r="AAF369" s="112"/>
      <c r="AAG369" s="93"/>
      <c r="AAH369" s="93"/>
      <c r="AAI369" s="77"/>
      <c r="AAJ369" s="77"/>
      <c r="AAK369" s="77"/>
      <c r="AAL369" s="80"/>
      <c r="AAM369" s="112"/>
      <c r="AAN369"/>
      <c r="AAT369" s="23"/>
      <c r="AAU369" s="44"/>
    </row>
    <row r="370" spans="1:732" ht="15" hidden="1" customHeight="1" outlineLevel="1">
      <c r="A370" s="558"/>
      <c r="B370" s="410" t="str">
        <f>S.LastHearingCity&amp;" hearing"</f>
        <v>Enter city name hearing</v>
      </c>
      <c r="C370" s="347"/>
      <c r="D370" s="277" t="s">
        <v>382</v>
      </c>
      <c r="E370" s="368">
        <f t="shared" si="959"/>
        <v>1</v>
      </c>
      <c r="F370" s="491">
        <f t="shared" ca="1" si="960"/>
        <v>23</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0</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hidden="1" customHeight="1" outlineLevel="1">
      <c r="A371" s="558"/>
      <c r="B371" s="461" t="str">
        <f>AAL371</f>
        <v>Add info to COMMENTS</v>
      </c>
      <c r="C371" s="347"/>
      <c r="D371" s="277" t="s">
        <v>44</v>
      </c>
      <c r="E371" s="368">
        <f t="shared" si="959"/>
        <v>-91</v>
      </c>
      <c r="F371" s="491">
        <f t="shared" ca="1" si="960"/>
        <v>-73</v>
      </c>
      <c r="G371" s="449">
        <f t="shared" ref="G371:H377" si="961">AAG371</f>
        <v>41501</v>
      </c>
      <c r="H371" s="449">
        <f t="shared" si="961"/>
        <v>41369</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0</v>
      </c>
      <c r="AAF371" s="112"/>
      <c r="AAG371" s="78">
        <f>S.LastHearingDate</f>
        <v>41501</v>
      </c>
      <c r="AAH371" s="78">
        <f>S.CloseComment</f>
        <v>41369</v>
      </c>
      <c r="AAI371" s="64"/>
      <c r="AAJ371" s="79"/>
      <c r="AAK371" s="79"/>
      <c r="AAL371" s="89" t="str">
        <f>"Add info to "&amp;S.CodeName&amp;"COMMENTS"</f>
        <v>Add info to COMMENTS</v>
      </c>
      <c r="AAM371" s="112"/>
      <c r="AAN371"/>
      <c r="AAT371" s="23"/>
      <c r="AAU371" s="44"/>
    </row>
    <row r="372" spans="1:732" s="23" customFormat="1" ht="15" hidden="1" customHeight="1" outlineLevel="1">
      <c r="A372" s="558" t="s">
        <v>231</v>
      </c>
      <c r="B372" s="461" t="str">
        <f>AAL372</f>
        <v>Add PO report to STAFF.RPT</v>
      </c>
      <c r="C372" s="168"/>
      <c r="D372" s="277" t="s">
        <v>44</v>
      </c>
      <c r="E372" s="368">
        <f t="shared" ref="E372" si="962">NETWORKDAYS(G372,H372,S.DDL_DEQClosed)</f>
        <v>-91</v>
      </c>
      <c r="F372" s="491">
        <f t="shared" ref="F372" ca="1" si="963">NETWORKDAYS(TODAY(),H372)</f>
        <v>-73</v>
      </c>
      <c r="G372" s="449">
        <f t="shared" ref="G372" si="964">AAG372</f>
        <v>41501</v>
      </c>
      <c r="H372" s="449">
        <f t="shared" ref="H372" si="965">AAH372</f>
        <v>41369</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0</v>
      </c>
      <c r="AAF372" s="112"/>
      <c r="AAG372" s="78">
        <f>S.LastHearingDate</f>
        <v>41501</v>
      </c>
      <c r="AAH372" s="78">
        <f>S.CloseComment</f>
        <v>41369</v>
      </c>
      <c r="AAI372" s="64"/>
      <c r="AAJ372" s="77"/>
      <c r="AAK372" s="77"/>
      <c r="AAL372" s="89" t="str">
        <f>"Add PO report to "&amp;S.CodeName&amp;"STAFF.RPT"</f>
        <v>Add PO report to STAFF.RPT</v>
      </c>
      <c r="AAM372" s="112"/>
      <c r="AAU372" s="44"/>
    </row>
    <row r="373" spans="1:732" ht="18" hidden="1" customHeight="1" outlineLevel="1">
      <c r="A373" s="558"/>
      <c r="B373" s="299" t="s">
        <v>43</v>
      </c>
      <c r="C373" s="721"/>
      <c r="D373" s="197"/>
      <c r="E373" s="160"/>
      <c r="F373" s="160"/>
      <c r="G373" s="145"/>
      <c r="H373" s="658">
        <f>S.CloseComment</f>
        <v>41369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0</v>
      </c>
      <c r="AAF373" s="112"/>
      <c r="AAG373" s="78">
        <f>S.CloseComment</f>
        <v>41369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hidden="1"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0</v>
      </c>
      <c r="AAF374" s="583" t="s">
        <v>186</v>
      </c>
      <c r="AAG374" s="76"/>
      <c r="AAH374" s="77"/>
      <c r="AAI374" s="77"/>
      <c r="AAJ374" s="77"/>
      <c r="AAK374" s="77"/>
      <c r="AAL374" s="57"/>
      <c r="AAM374" s="112"/>
      <c r="AAU374" s="44"/>
      <c r="AAV374"/>
      <c r="AAW374"/>
      <c r="AAX374"/>
      <c r="AAY374"/>
      <c r="AAZ374"/>
      <c r="ABA374"/>
      <c r="ABB374"/>
      <c r="ABC374"/>
      <c r="ABD374"/>
    </row>
    <row r="375" spans="1:732" s="23" customFormat="1" ht="15" hidden="1"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0</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hidden="1" customHeight="1" outlineLevel="1">
      <c r="A376" s="558"/>
      <c r="B376" s="411" t="s">
        <v>223</v>
      </c>
      <c r="C376" s="168"/>
      <c r="D376" s="277" t="s">
        <v>166</v>
      </c>
      <c r="E376" s="368">
        <f t="shared" ref="E376:E382" si="967">NETWORKDAYS(G376,H376,S.DDL_DEQClosed)</f>
        <v>41</v>
      </c>
      <c r="F376" s="491">
        <f t="shared" ref="F376:F386" ca="1" si="968">NETWORKDAYS(TODAY(),H376)</f>
        <v>41</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0</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hidden="1" customHeight="1" outlineLevel="1">
      <c r="A377" s="558"/>
      <c r="B377" s="463" t="str">
        <f>AAL377</f>
        <v>Scan/Link COMMENTS.ID###.pdf</v>
      </c>
      <c r="C377" s="168"/>
      <c r="D377" s="277" t="s">
        <v>166</v>
      </c>
      <c r="E377" s="448">
        <f t="shared" si="967"/>
        <v>26</v>
      </c>
      <c r="F377" s="491">
        <f t="shared" ca="1" si="968"/>
        <v>41</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0</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hidden="1"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0</v>
      </c>
      <c r="AAF378" s="583" t="s">
        <v>186</v>
      </c>
      <c r="AAG378" s="76"/>
      <c r="AAH378" s="76"/>
      <c r="AAI378" s="77"/>
      <c r="AAJ378" s="77"/>
      <c r="AAK378" s="77"/>
      <c r="AAL378" s="57"/>
      <c r="AAM378" s="112"/>
      <c r="AAU378" s="44"/>
    </row>
    <row r="379" spans="1:732" s="23" customFormat="1" ht="15" hidden="1"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0</v>
      </c>
      <c r="AAF379" s="583" t="s">
        <v>186</v>
      </c>
      <c r="AAG379" s="76"/>
      <c r="AAH379" s="76"/>
      <c r="AAI379" s="77"/>
      <c r="AAJ379" s="77"/>
      <c r="AAK379" s="77"/>
      <c r="AAL379" s="89" t="str">
        <f>"Develop "&amp;S.CodeName&amp;"COMMENTS"</f>
        <v>Develop COMMENTS</v>
      </c>
      <c r="AAM379" s="112"/>
      <c r="AAU379" s="44"/>
    </row>
    <row r="380" spans="1:732" s="23" customFormat="1" ht="15" hidden="1" customHeight="1" outlineLevel="1">
      <c r="A380" s="558"/>
      <c r="B380" s="464" t="s">
        <v>192</v>
      </c>
      <c r="C380" s="168"/>
      <c r="D380" s="277" t="s">
        <v>377</v>
      </c>
      <c r="E380" s="448">
        <f t="shared" ref="E380" si="969">NETWORKDAYS(G380,H380,S.DDL_DEQClosed)</f>
        <v>26</v>
      </c>
      <c r="F380" s="491">
        <f t="shared" ref="F380" ca="1" si="970">NETWORKDAYS(TODAY(),H380)</f>
        <v>41</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0</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hidden="1" customHeight="1" outlineLevel="1">
      <c r="A381" s="558"/>
      <c r="B381" s="464" t="s">
        <v>193</v>
      </c>
      <c r="C381" s="168"/>
      <c r="D381" s="277" t="s">
        <v>377</v>
      </c>
      <c r="E381" s="448">
        <f t="shared" ref="E381" si="975">NETWORKDAYS(G381,H381,S.DDL_DEQClosed)</f>
        <v>26</v>
      </c>
      <c r="F381" s="491">
        <f t="shared" ref="F381" ca="1" si="976">NETWORKDAYS(TODAY(),H381)</f>
        <v>41</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0</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hidden="1" customHeight="1" outlineLevel="1">
      <c r="A382" s="558"/>
      <c r="B382" s="465" t="s">
        <v>179</v>
      </c>
      <c r="C382" s="239"/>
      <c r="D382" s="277" t="s">
        <v>377</v>
      </c>
      <c r="E382" s="448">
        <f t="shared" si="967"/>
        <v>26</v>
      </c>
      <c r="F382" s="491">
        <f t="shared" ca="1" si="968"/>
        <v>41</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0</v>
      </c>
      <c r="AAF382" s="112"/>
      <c r="AAG382" s="78">
        <f t="shared" si="973"/>
        <v>41491</v>
      </c>
      <c r="AAH382" s="78">
        <f t="shared" si="974"/>
        <v>41527</v>
      </c>
      <c r="AAI382" s="77"/>
      <c r="AAJ382" s="57"/>
      <c r="AAK382" s="57"/>
      <c r="AAL382" s="57"/>
      <c r="AAM382" s="112"/>
      <c r="AAN382"/>
      <c r="AAT382" s="23"/>
      <c r="AAU382" s="44"/>
    </row>
    <row r="383" spans="1:732" ht="15" hidden="1" customHeight="1" outlineLevel="1">
      <c r="A383" s="558"/>
      <c r="B383" s="424" t="s">
        <v>79</v>
      </c>
      <c r="C383" s="239"/>
      <c r="D383" s="279" t="s">
        <v>16</v>
      </c>
      <c r="E383" s="368">
        <f>NETWORKDAYS(G383,H383,S.DDL_DEQClosed)</f>
        <v>26</v>
      </c>
      <c r="F383" s="491">
        <f t="shared" ca="1" si="968"/>
        <v>41</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0</v>
      </c>
      <c r="AAF383" s="112"/>
      <c r="AAG383" s="78">
        <f t="shared" si="973"/>
        <v>41491</v>
      </c>
      <c r="AAH383" s="78">
        <f t="shared" si="974"/>
        <v>41527</v>
      </c>
      <c r="AAI383" s="77"/>
      <c r="AAJ383" s="57"/>
      <c r="AAK383" s="57"/>
      <c r="AAL383" s="57"/>
      <c r="AAM383" s="112"/>
      <c r="AAN383"/>
      <c r="AAT383" s="23"/>
      <c r="AAU383" s="44"/>
    </row>
    <row r="384" spans="1:732" ht="15" hidden="1" customHeight="1" outlineLevel="1">
      <c r="A384" s="558"/>
      <c r="B384" s="425" t="s">
        <v>80</v>
      </c>
      <c r="C384" s="239"/>
      <c r="D384" s="279" t="s">
        <v>16</v>
      </c>
      <c r="E384" s="368">
        <f>NETWORKDAYS(G384,H384,S.DDL_DEQClosed)</f>
        <v>26</v>
      </c>
      <c r="F384" s="491">
        <f t="shared" ca="1" si="968"/>
        <v>41</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0</v>
      </c>
      <c r="AAF384" s="112"/>
      <c r="AAG384" s="78">
        <f t="shared" si="973"/>
        <v>41491</v>
      </c>
      <c r="AAH384" s="78">
        <f t="shared" si="974"/>
        <v>41527</v>
      </c>
      <c r="AAI384" s="77"/>
      <c r="AAJ384" s="57"/>
      <c r="AAK384" s="57"/>
      <c r="AAL384" s="57"/>
      <c r="AAM384" s="112"/>
      <c r="AAN384"/>
      <c r="AAT384" s="23"/>
      <c r="AAU384" s="44"/>
    </row>
    <row r="385" spans="1:732" ht="15" hidden="1" customHeight="1" outlineLevel="1">
      <c r="A385" s="558"/>
      <c r="B385" s="426" t="s">
        <v>81</v>
      </c>
      <c r="C385" s="239"/>
      <c r="D385" s="279" t="s">
        <v>16</v>
      </c>
      <c r="E385" s="368">
        <f>NETWORKDAYS(G385,H385,S.DDL_DEQClosed)</f>
        <v>26</v>
      </c>
      <c r="F385" s="491">
        <f t="shared" ca="1" si="968"/>
        <v>41</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0</v>
      </c>
      <c r="AAF385" s="112"/>
      <c r="AAG385" s="78">
        <f t="shared" si="973"/>
        <v>41491</v>
      </c>
      <c r="AAH385" s="78">
        <f t="shared" si="974"/>
        <v>41527</v>
      </c>
      <c r="AAI385" s="77"/>
      <c r="AAJ385" s="57"/>
      <c r="AAK385" s="57"/>
      <c r="AAL385" s="57"/>
      <c r="AAM385" s="112"/>
      <c r="AAN385"/>
      <c r="AAT385" s="23"/>
      <c r="AAU385" s="44"/>
    </row>
    <row r="386" spans="1:732" ht="15" hidden="1" customHeight="1" outlineLevel="1">
      <c r="A386" s="558"/>
      <c r="B386" s="427" t="s">
        <v>82</v>
      </c>
      <c r="C386" s="239"/>
      <c r="D386" s="279" t="s">
        <v>16</v>
      </c>
      <c r="E386" s="368">
        <f>NETWORKDAYS(G386,H386,S.DDL_DEQClosed)</f>
        <v>26</v>
      </c>
      <c r="F386" s="491">
        <f t="shared" ca="1" si="968"/>
        <v>41</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0</v>
      </c>
      <c r="AAF386" s="112"/>
      <c r="AAG386" s="78">
        <f t="shared" si="973"/>
        <v>41491</v>
      </c>
      <c r="AAH386" s="78">
        <f t="shared" si="974"/>
        <v>41527</v>
      </c>
      <c r="AAI386" s="77"/>
      <c r="AAJ386" s="57"/>
      <c r="AAK386" s="57"/>
      <c r="AAL386" s="57"/>
      <c r="AAM386" s="112"/>
      <c r="AAN386"/>
      <c r="AAT386" s="23"/>
      <c r="AAU386" s="44"/>
    </row>
    <row r="387" spans="1:732" ht="96.75" hidden="1" customHeight="1" outlineLevel="1">
      <c r="A387" s="558"/>
      <c r="B387" s="743" t="s">
        <v>362</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0</v>
      </c>
      <c r="AAF387" s="583" t="s">
        <v>186</v>
      </c>
      <c r="AAG387" s="63"/>
      <c r="AAH387" s="63"/>
      <c r="AAI387" s="77"/>
      <c r="AAJ387" s="57"/>
      <c r="AAK387" s="57"/>
      <c r="AAL387" s="57"/>
      <c r="AAM387" s="112"/>
      <c r="AAN387"/>
      <c r="AAT387" s="23"/>
      <c r="AAU387" s="44"/>
    </row>
    <row r="388" spans="1:732" ht="15" hidden="1"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0</v>
      </c>
      <c r="AAF388" s="583" t="s">
        <v>186</v>
      </c>
      <c r="AAG388" s="63"/>
      <c r="AAH388" s="63"/>
      <c r="AAI388" s="77"/>
      <c r="AAJ388" s="57"/>
      <c r="AAK388" s="57"/>
      <c r="AAL388" s="57"/>
      <c r="AAM388" s="112"/>
      <c r="AAN388"/>
      <c r="AAT388" s="23"/>
      <c r="AAU388" s="44"/>
    </row>
    <row r="389" spans="1:732" ht="15" hidden="1" customHeight="1" outlineLevel="1">
      <c r="A389" s="558"/>
      <c r="B389" s="343" t="s">
        <v>156</v>
      </c>
      <c r="C389" s="168"/>
      <c r="D389" s="277" t="s">
        <v>166</v>
      </c>
      <c r="E389" s="448">
        <f t="shared" ref="E389" si="977">NETWORKDAYS(G389,H389,S.DDL_DEQClosed)</f>
        <v>1</v>
      </c>
      <c r="F389" s="491">
        <f t="shared" ref="F389" ca="1" si="978">NETWORKDAYS(TODAY(),H389)</f>
        <v>41</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0</v>
      </c>
      <c r="AAF389" s="112"/>
      <c r="AAG389" s="78">
        <f>H386</f>
        <v>41527</v>
      </c>
      <c r="AAH389" s="78">
        <f>G389</f>
        <v>41527</v>
      </c>
      <c r="AAI389" s="77"/>
      <c r="AAJ389" s="57"/>
      <c r="AAK389" s="57"/>
      <c r="AAL389" s="57"/>
      <c r="AAM389" s="112"/>
      <c r="AAN389"/>
      <c r="AAT389" s="23"/>
      <c r="AAU389" s="44"/>
    </row>
    <row r="390" spans="1:732" ht="6" customHeight="1" collapsed="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41</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STAFF.RPT.Temporary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STAFF.RPT.Temporary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hidden="1"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0</v>
      </c>
      <c r="AAF398" s="583" t="s">
        <v>186</v>
      </c>
      <c r="AAG398" s="117"/>
      <c r="AAH398" s="117"/>
      <c r="AAI398" s="77"/>
      <c r="AAJ398" s="89" t="str">
        <f>IF(S.InvolveNotice=TRUE,"Integrate NOTICE into staff report","Integrate NOTICE into "&amp;S.CodeName&amp;"STAFF.RPT.Temporary")</f>
        <v>Integrate NOTICE into STAFF.RPT.Temporary</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hidden="1"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0</v>
      </c>
      <c r="AAF400" s="583" t="s">
        <v>186</v>
      </c>
      <c r="AAG400" s="117"/>
      <c r="AAH400" s="117"/>
      <c r="AAI400" s="77"/>
      <c r="AAJ400" s="57"/>
      <c r="AAK400" s="57"/>
      <c r="AAL400" s="57"/>
      <c r="AAM400" s="112"/>
      <c r="AAN400"/>
      <c r="AAT400" s="23"/>
      <c r="AAU400" s="44"/>
    </row>
    <row r="401" spans="1:732" ht="15" hidden="1"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0</v>
      </c>
      <c r="AAF401" s="583" t="s">
        <v>186</v>
      </c>
      <c r="AAG401" s="117"/>
      <c r="AAH401" s="117"/>
      <c r="AAI401" s="77"/>
      <c r="AAJ401" s="57"/>
      <c r="AAK401" s="57"/>
      <c r="AAL401" s="57"/>
      <c r="AAM401" s="112"/>
      <c r="AAN401"/>
      <c r="AAT401" s="23"/>
      <c r="AAU401" s="44"/>
    </row>
    <row r="402" spans="1:732" ht="15" hidden="1"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0</v>
      </c>
      <c r="AAF402" s="583" t="s">
        <v>186</v>
      </c>
      <c r="AAG402" s="117"/>
      <c r="AAH402" s="117"/>
      <c r="AAI402" s="77"/>
      <c r="AAJ402" s="57"/>
      <c r="AAK402" s="57"/>
      <c r="AAL402" s="57"/>
      <c r="AAM402" s="112"/>
      <c r="AAN402"/>
      <c r="AAT402" s="23"/>
      <c r="AAU402" s="44"/>
    </row>
    <row r="403" spans="1:732" ht="15" hidden="1"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0</v>
      </c>
      <c r="AAF403" s="583" t="s">
        <v>186</v>
      </c>
      <c r="AAG403" s="117"/>
      <c r="AAH403" s="117"/>
      <c r="AAI403" s="77"/>
      <c r="AAJ403" s="57"/>
      <c r="AAK403" s="57"/>
      <c r="AAL403" s="57"/>
      <c r="AAM403" s="112"/>
      <c r="AAN403"/>
      <c r="AAT403" s="23"/>
      <c r="AAU403" s="44"/>
    </row>
    <row r="404" spans="1:732" ht="15" hidden="1"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0</v>
      </c>
      <c r="AAF404" s="583" t="s">
        <v>186</v>
      </c>
      <c r="AAG404" s="117"/>
      <c r="AAH404" s="117"/>
      <c r="AAI404" s="77"/>
      <c r="AAJ404" s="57"/>
      <c r="AAK404" s="57"/>
      <c r="AAL404" s="57"/>
      <c r="AAM404" s="112"/>
      <c r="AAN404"/>
      <c r="AAT404" s="23"/>
      <c r="AAU404" s="44"/>
    </row>
    <row r="405" spans="1:732" ht="15" hidden="1"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0</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41</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STAFF.RPT.Temporary</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STAFF.RPT.Temporary</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hidden="1"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0</v>
      </c>
      <c r="AAF412" s="583" t="s">
        <v>186</v>
      </c>
      <c r="AAG412" s="117"/>
      <c r="AAH412" s="117"/>
      <c r="AAI412" s="77"/>
      <c r="AAJ412" s="57"/>
      <c r="AAK412" s="57"/>
      <c r="AAL412" s="57"/>
      <c r="AAM412" s="112"/>
      <c r="AAN412"/>
      <c r="AAT412" s="23"/>
      <c r="AAU412" s="44"/>
    </row>
    <row r="413" spans="1:732" ht="15" hidden="1"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0</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41</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STAFF.RPT.Temporary</v>
      </c>
      <c r="AAK415" s="574"/>
      <c r="AAL415" s="57"/>
      <c r="AAM415" s="112"/>
      <c r="AAN415"/>
      <c r="AAT415" s="23"/>
      <c r="AAU415" s="44"/>
    </row>
    <row r="416" spans="1:732" s="23" customFormat="1" ht="15" customHeight="1" outlineLevel="1">
      <c r="A416" s="558"/>
      <c r="B416" s="132" t="str">
        <f>AAJ415</f>
        <v>STAFF.RPT.Temporary</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hidden="1"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6</v>
      </c>
      <c r="F421" s="491">
        <f t="shared" ref="F421:F424" ca="1" si="993">NETWORKDAYS(TODAY(),H421)</f>
        <v>11</v>
      </c>
      <c r="G421" s="437">
        <v>41478</v>
      </c>
      <c r="H421" s="437">
        <v>41485</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6</v>
      </c>
      <c r="F422" s="491">
        <f t="shared" ca="1" si="993"/>
        <v>18</v>
      </c>
      <c r="G422" s="437">
        <v>41487</v>
      </c>
      <c r="H422" s="437">
        <v>41494</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41485</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6</v>
      </c>
      <c r="F423" s="491">
        <f t="shared" ca="1" si="993"/>
        <v>18</v>
      </c>
      <c r="G423" s="437">
        <v>41487</v>
      </c>
      <c r="H423" s="437">
        <v>41494</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41494</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6</v>
      </c>
      <c r="F424" s="491">
        <f t="shared" ca="1" si="993"/>
        <v>18</v>
      </c>
      <c r="G424" s="437">
        <v>41487</v>
      </c>
      <c r="H424" s="437">
        <v>41494</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41494</v>
      </c>
      <c r="AAH424" s="78">
        <f>S.SubmitStaffRpt</f>
        <v>41527</v>
      </c>
      <c r="AAI424" s="77"/>
      <c r="AAJ424" s="57"/>
      <c r="AAK424" s="57"/>
      <c r="AAL424" s="57"/>
      <c r="AAM424" s="112"/>
      <c r="AAN424"/>
      <c r="AAT424" s="23"/>
      <c r="AAU424" s="44"/>
    </row>
    <row r="425" spans="1:723" ht="89.25" customHeight="1" outlineLevel="1">
      <c r="A425" s="558"/>
      <c r="B425" s="743" t="s">
        <v>364</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23</v>
      </c>
      <c r="F427" s="491">
        <f t="shared" ref="F427" ca="1" si="994">NETWORKDAYS(TODAY(),H427)</f>
        <v>41</v>
      </c>
      <c r="G427" s="472">
        <f t="shared" ref="G427:H433" si="995">AAG427</f>
        <v>41494</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41494</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41</v>
      </c>
      <c r="G428" s="455">
        <f t="shared" ref="G428:H428" si="996">AAG428</f>
        <v>41527</v>
      </c>
      <c r="H428" s="473">
        <f t="shared" si="996"/>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45</v>
      </c>
      <c r="G429" s="472">
        <f t="shared" si="995"/>
        <v>41527</v>
      </c>
      <c r="H429" s="472">
        <f t="shared" si="995"/>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66</v>
      </c>
      <c r="G430" s="472">
        <f t="shared" si="995"/>
        <v>41470</v>
      </c>
      <c r="H430" s="472">
        <f t="shared" si="995"/>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66</v>
      </c>
      <c r="G432" s="472">
        <f t="shared" si="995"/>
        <v>41562</v>
      </c>
      <c r="H432" s="472">
        <f t="shared" si="995"/>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66</v>
      </c>
      <c r="G433" s="472">
        <f t="shared" si="995"/>
        <v>41562</v>
      </c>
      <c r="H433" s="472">
        <f t="shared" si="995"/>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7">NETWORKDAYS(G443,H443,S.DDL_DEQClosed)</f>
        <v>1</v>
      </c>
      <c r="F443" s="372">
        <f t="shared" ref="F443:F458" ca="1" si="998">NETWORKDAYS(TODAY(),H443)</f>
        <v>67</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999">NETWORKDAYS(G448,H448,S.DDL_DEQClosed)</f>
        <v>48</v>
      </c>
      <c r="F448" s="372">
        <f ca="1">NETWORKDAYS(TODAY(),H448)</f>
        <v>-22</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7"/>
        <v>1</v>
      </c>
      <c r="F452" s="372">
        <f t="shared" ca="1" si="998"/>
        <v>110</v>
      </c>
      <c r="G452" s="472">
        <f t="shared" ref="G452:H458" si="1000">AAG452</f>
        <v>41624</v>
      </c>
      <c r="H452" s="369">
        <f t="shared" si="1000"/>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1">S.BANNER.PostEQCStart</f>
        <v>41624</v>
      </c>
      <c r="AAH452" s="78">
        <f t="shared" ref="AAH452:AAH458" si="1002">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7"/>
        <v>1</v>
      </c>
      <c r="F453" s="372">
        <f t="shared" ca="1" si="998"/>
        <v>110</v>
      </c>
      <c r="G453" s="472">
        <f t="shared" si="1000"/>
        <v>41624</v>
      </c>
      <c r="H453" s="369">
        <f t="shared" si="1000"/>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1"/>
        <v>41624</v>
      </c>
      <c r="AAH453" s="78">
        <f t="shared" si="1002"/>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3">NETWORKDAYS(G454,H454,S.DDL_DEQClosed)</f>
        <v>1</v>
      </c>
      <c r="F454" s="372">
        <f t="shared" ref="F454" ca="1" si="1004">NETWORKDAYS(TODAY(),H454)</f>
        <v>110</v>
      </c>
      <c r="G454" s="472">
        <f t="shared" ref="G454" si="1005">AAG454</f>
        <v>41624</v>
      </c>
      <c r="H454" s="369">
        <f t="shared" ref="H454" si="1006">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1"/>
        <v>41624</v>
      </c>
      <c r="AAH454" s="78">
        <f t="shared" si="1002"/>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7"/>
        <v>1</v>
      </c>
      <c r="F455" s="372">
        <f t="shared" ca="1" si="998"/>
        <v>110</v>
      </c>
      <c r="G455" s="472">
        <f t="shared" si="1000"/>
        <v>41624</v>
      </c>
      <c r="H455" s="369">
        <f t="shared" si="1000"/>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1"/>
        <v>41624</v>
      </c>
      <c r="AAH455" s="78">
        <f t="shared" si="1002"/>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7"/>
        <v>1</v>
      </c>
      <c r="F456" s="372">
        <f t="shared" ca="1" si="998"/>
        <v>110</v>
      </c>
      <c r="G456" s="472">
        <f t="shared" si="1000"/>
        <v>41624</v>
      </c>
      <c r="H456" s="369">
        <f t="shared" si="1000"/>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1"/>
        <v>41624</v>
      </c>
      <c r="AAH456" s="78">
        <f t="shared" si="1002"/>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7"/>
        <v>1</v>
      </c>
      <c r="F457" s="372">
        <f t="shared" ca="1" si="998"/>
        <v>110</v>
      </c>
      <c r="G457" s="472">
        <f t="shared" si="1000"/>
        <v>41624</v>
      </c>
      <c r="H457" s="369">
        <f t="shared" si="1000"/>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1"/>
        <v>41624</v>
      </c>
      <c r="AAH457" s="78">
        <f t="shared" si="1002"/>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7"/>
        <v>1</v>
      </c>
      <c r="F458" s="372">
        <f t="shared" ca="1" si="998"/>
        <v>110</v>
      </c>
      <c r="G458" s="472">
        <f t="shared" si="1000"/>
        <v>41624</v>
      </c>
      <c r="H458" s="369">
        <f t="shared" si="1000"/>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1"/>
        <v>41624</v>
      </c>
      <c r="AAH458" s="78">
        <f t="shared" si="1002"/>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7">NETWORKDAYS(G460,H460,S.DDL_DEQClosed)</f>
        <v>1</v>
      </c>
      <c r="F460" s="372">
        <f t="shared" ref="F460" ca="1" si="1008">NETWORKDAYS(TODAY(),H460)</f>
        <v>69</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09">NETWORKDAYS(G461,H461,S.DDL_DEQClosed)</f>
        <v>1</v>
      </c>
      <c r="F461" s="372">
        <f t="shared" ref="F461" ca="1" si="1010">NETWORKDAYS(TODAY(),H461)</f>
        <v>69</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1">NETWORKDAYS(G464,H464,S.DDL_DEQClosed)</f>
        <v>108</v>
      </c>
      <c r="F464" s="380">
        <f ca="1">NETWORKDAYS(TODAY(),H464)</f>
        <v>41</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2">NETWORKDAYS(G469,H469,S.DDL_DEQClosed)</f>
        <v>1</v>
      </c>
      <c r="F469" s="372">
        <f t="shared" ref="F469" ca="1" si="1013">NETWORKDAYS(TODAY(),H469)</f>
        <v>110</v>
      </c>
      <c r="G469" s="449">
        <f t="shared" ref="G469:H469" si="1014">AAG469</f>
        <v>41624</v>
      </c>
      <c r="H469" s="449">
        <f t="shared" si="1014"/>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$G$452</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H238:H239 G225:H229 G239 H443 G455:H458 G460:H460 G469:H469 H440 G323:H323 G332:H332 H311 G393 H461 H428:H430 G427 G429:G430 G432:H433 G94:H97 G108:H108 G124:H126 G105:H106 G110:H114 G118:H119 G116:H116 G371:H372 H214 G452:H453 G242:G244 H376:H377 H264:H269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80a7f44fc367c8697d394518b5eaffde">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DA619BE8-8956-4856-A529-13708D912A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PCAdmin</cp:lastModifiedBy>
  <cp:lastPrinted>2013-03-08T20:27:01Z</cp:lastPrinted>
  <dcterms:created xsi:type="dcterms:W3CDTF">2012-04-11T21:44:01Z</dcterms:created>
  <dcterms:modified xsi:type="dcterms:W3CDTF">2013-07-16T16:32:50Z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