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G44"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AAH31"/>
  <c r="H31" s="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<sst xmlns="http://schemas.openxmlformats.org/spreadsheetml/2006/main" count="1349" uniqueCount="393">
  <si>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</si>
  <si>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</si>
  <si>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</si>
  <si>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</si>
  <si>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</si>
  <si>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</si>
  <si>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</si>
  <si>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</si>
  <si>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</si>
  <si>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</si>
  <si>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</si>
  <si>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</si>
  <si>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</si>
  <si>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</si>
  <si>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</si>
  <si>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</si>
  <si>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</si>
  <si>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</si>
  <si>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</si>
  <si>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</si>
  <si>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</si>
  <si>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</si>
  <si>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</si>
  <si>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</si>
  <si>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</si>
  <si>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</si>
  <si>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</si>
  <si>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</si>
  <si>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</si>
  <si>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</si>
  <si>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</si>
  <si>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</si>
  <si>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</si>
  <si>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</si>
  <si>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</si>
  <si>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</si>
  <si>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</si>
  <si>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</si>
  <si>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</si>
  <si>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</si>
  <si>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</si>
  <si>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</si>
  <si>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</si>
  <si>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</si>
  <si>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</si>
  <si>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</si>
  <si>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</si>
  <si>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</si>
  <si>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</si>
  <si>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</si>
  <si>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</si>
  <si>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</si>
  <si>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</si>
  <si>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</si>
  <si>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</si>
  <si>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</si>
  <si>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</si>
  <si>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</si>
  <si>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</si>
  <si>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</si>
  <si>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</si>
  <si>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</si>
  <si>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</si>
  <si>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</si>
  <si>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</si>
  <si>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</si>
  <si>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</si>
  <si>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</si>
  <si>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</si>
  <si>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</si>
  <si>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</si>
  <si>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</si>
  <si>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</si>
  <si>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</si>
  <si>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</si>
  <si>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</si>
  <si>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</si>
  <si>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</si>
  <si>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</si>
  <si>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</si>
  <si>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</si>
  <si>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</si>
  <si>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</si>
  <si>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</si>
  <si>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</si>
  <si>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</si>
  <si>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</si>
  <si>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</si>
  <si>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</si>
  <si>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</si>
  <si>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</si>
  <si>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</si>
  <si>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</si>
  <si>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</si>
  <si>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</si>
  <si>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</si>
  <si>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</si>
  <si>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</si>
  <si>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</si>
  <si>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</si>
  <si>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</si>
  <si>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</si>
  <si>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</si>
  <si>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</si>
  <si>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</si>
  <si>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</si>
  <si>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</si>
  <si>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</si>
  <si>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</si>
  <si>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</si>
  <si>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</si>
  <si>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</si>
  <si>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</si>
  <si>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</si>
  <si>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</si>
  <si>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</si>
  <si>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</si>
  <si>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</si>
  <si>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</si>
  <si>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</si>
  <si>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</si>
  <si>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</si>
  <si>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</si>
  <si>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</si>
  <si>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</si>
  <si>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</si>
  <si>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</si>
  <si>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</si>
  <si>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</si>
  <si>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</si>
  <si>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</si>
  <si>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</si>
  <si>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</si>
  <si>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</si>
  <si>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</si>
  <si>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</si>
  <si>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</si>
  <si>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</si>
  <si>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</si>
  <si>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</si>
  <si>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</si>
  <si>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</si>
  <si>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</si>
  <si>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</si>
  <si>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</si>
  <si>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</si>
  <si>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</si>
  <si>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</si>
  <si>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</si>
  <si>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</si>
  <si>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</si>
  <si>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</si>
  <si>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</si>
  <si>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</si>
  <si>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</si>
  <si>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</si>
  <si>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</si>
  <si>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</si>
  <si>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</si>
  <si>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</si>
  <si>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</si>
  <si>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</si>
  <si>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</si>
  <si>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</si>
  <si>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</si>
  <si>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</si>
  <si>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</si>
  <si>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</si>
  <si>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</si>
  <si>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</si>
  <si>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</si>
  <si>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</si>
  <si>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</si>
  <si>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</si>
  <si>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</si>
  <si>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</si>
  <si>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</si>
  <si>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</si>
  <si>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</si>
  <si>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</si>
  <si>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</si>
  <si>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</si>
  <si>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</si>
  <si>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</si>
  <si>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</si>
  <si>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</si>
  <si>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</si>
  <si>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</si>
  <si>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</si>
  <si>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</si>
  <si>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</si>
  <si>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</si>
  <si>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</si>
  <si>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</si>
  <si>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</si>
  <si>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</si>
  <si>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</si>
  <si>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</si>
  <si>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</si>
  <si>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</si>
  <si>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</si>
  <si>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</si>
  <si>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</si>
  <si>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</si>
  <si>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</si>
  <si>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</si>
  <si>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</si>
  <si>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</si>
  <si>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</si>
  <si>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</si>
  <si>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</si>
  <si>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</si>
  <si>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</si>
  <si>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</si>
  <si>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</si>
  <si>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</si>
  <si>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</si>
  <si>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</si>
  <si>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</si>
  <si>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</si>
  <si>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</si>
  <si>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</si>
  <si>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</si>
  <si>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</si>
  <si>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</si>
  <si>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</si>
  <si>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</si>
  <si>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</si>
  <si>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</si>
  <si>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</si>
  <si>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</si>
  <si>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</si>
  <si>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</si>
  <si>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</si>
  <si>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</si>
  <si>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</si>
  <si>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</si>
  <si>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</si>
  <si>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</si>
  <si>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</si>
  <si>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</si>
  <si>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</si>
  <si>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</si>
  <si>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</si>
  <si>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</si>
  <si>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</si>
  <si>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</si>
  <si>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</si>
  <si>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</si>
  <si>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</si>
  <si>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</si>
  <si>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</si>
  <si>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</si>
  <si>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</si>
  <si>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</si>
  <si>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</si>
  <si>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</si>
  <si>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</si>
  <si>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</si>
  <si>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</si>
  <si>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</si>
  <si>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</si>
  <si>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</si>
  <si>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</si>
  <si>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</si>
  <si>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</si>
  <si>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</si>
  <si>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</si>
  <si>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</si>
  <si>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</si>
  <si>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</si>
  <si>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</si>
  <si>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</si>
  <si>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</si>
  <si>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</si>
  <si>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</si>
  <si>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</si>
  <si>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</si>
  <si>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</si>
  <si>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</si>
  <si>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</si>
  <si>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</si>
  <si>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</si>
  <si>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</si>
  <si>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</si>
  <si>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</si>
  <si>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</si>
  <si>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</si>
  <si>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</si>
  <si>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</si>
  <si>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</si>
  <si>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</si>
  <si>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</si>
  <si>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</si>
  <si>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</si>
  <si>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</si>
  <si>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</si>
  <si>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</si>
  <si>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</si>
  <si>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</si>
  <si>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</si>
  <si>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</si>
  <si>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</si>
  <si>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</si>
  <si>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</si>
  <si>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</si>
  <si>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</si>
  <si>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</si>
  <si>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</si>
  <si>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</si>
  <si>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</si>
  <si>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</si>
  <si>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</si>
  <si>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</si>
  <si>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</si>
  <si>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</si>
  <si>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</si>
  <si>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</si>
  <si>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</si>
  <si>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</si>
  <si>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</si>
  <si>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</si>
  <si>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</si>
  <si>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</si>
  <si>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</si>
  <si>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</si>
  <si>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</si>
  <si>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</si>
  <si>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</si>
  <si>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</si>
  <si>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</si>
  <si>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</si>
  <si>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</si>
  <si>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</si>
  <si>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</si>
  <si>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</si>
  <si>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</si>
  <si>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</si>
  <si>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</si>
  <si>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</si>
  <si>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</si>
  <si>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</si>
  <si>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</si>
  <si>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</si>
  <si>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</si>
  <si>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</si>
  <si>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</si>
  <si>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</si>
  <si>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</si>
  <si>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</si>
  <si>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</si>
  <si>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</si>
  <si>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</si>
  <si>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</si>
  <si>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</si>
  <si>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</si>
  <si>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</si>
  <si>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</si>
  <si>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</si>
  <si>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</si>
  <si>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</si>
  <si>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</si>
  <si>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</si>
  <si>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</si>
  <si>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</si>
  <si>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</si>
  <si>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</si>
  <si>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</si>
  <si>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</si>
  <si>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</si>
  <si>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Permit Fee Increase</t>
  </si>
  <si>
    <t>CC</t>
  </si>
  <si>
    <t>CC,MV</t>
  </si>
  <si>
    <t>CC, SC</t>
  </si>
  <si>
    <t>CC, DS</t>
  </si>
  <si>
    <t>CC, Fiscal</t>
  </si>
  <si>
    <t>CC, Team</t>
  </si>
  <si>
    <t>CC, Fiscal staff</t>
  </si>
  <si>
    <t>DA, Mgrs</t>
  </si>
  <si>
    <t>CC, Fiscal, DA</t>
  </si>
  <si>
    <t>DA,CC,Fiscal</t>
  </si>
  <si>
    <t>DA</t>
  </si>
  <si>
    <t>Team,GA</t>
  </si>
  <si>
    <t>DA or GA</t>
  </si>
  <si>
    <t>@ GA direction</t>
  </si>
  <si>
    <t>Team, GA</t>
  </si>
  <si>
    <t>GA, CC</t>
  </si>
  <si>
    <t>CC,DA,GA</t>
  </si>
  <si>
    <t>Team, DA, GA</t>
  </si>
  <si>
    <t>GA</t>
  </si>
  <si>
    <t>DA,CC</t>
  </si>
  <si>
    <t>CC,SIPCo</t>
  </si>
  <si>
    <t>CC, Team, SC</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</si>
</sst>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254</v>
      </c>
      <c r="E3" s="342" t="s">
        <v>219</v>
      </c>
      <c r="F3" s="342" t="s">
        <v>260</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134</v>
      </c>
      <c r="K21" s="2"/>
      <c r="L21" s="9"/>
      <c r="M21" s="9"/>
      <c r="N21" s="65"/>
      <c r="O21" s="65"/>
      <c r="P21" s="70"/>
      <c r="Q21" s="70"/>
      <c r="R21" s="2"/>
      <c r="S21" s="2"/>
      <c r="T21" s="2"/>
    </row>
    <row r="22" spans="1:20">
      <c r="A22" s="10" t="s">
        <v>25</v>
      </c>
      <c r="B22" s="10"/>
      <c r="C22" s="9"/>
      <c r="D22" s="9"/>
      <c r="E22" s="72"/>
      <c r="F22" s="72"/>
      <c r="G22" s="72"/>
      <c r="H22" s="72"/>
      <c r="I22" s="2"/>
      <c r="J22" s="734" t="s">
        <v>133</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23</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336" zoomScaleNormal="100" workbookViewId="0">
      <selection activeCell="F376" sqref="F376"/>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285</v>
      </c>
      <c r="AAF1" s="770"/>
      <c r="AAG1" s="770"/>
      <c r="AAH1" s="770"/>
      <c r="AAI1" s="770"/>
      <c r="AAJ1" s="770"/>
      <c r="AAK1" s="770"/>
      <c r="AAL1" s="331"/>
      <c r="AAM1" s="112"/>
      <c r="AAN1"/>
      <c r="AAT1" s="23"/>
      <c r="AAU1" s="44"/>
    </row>
    <row r="2" spans="1:745" ht="17.25" customHeight="1">
      <c r="A2" s="749"/>
      <c r="B2" s="754" t="s">
        <v>120</v>
      </c>
      <c r="C2" s="782" t="s">
        <v>370</v>
      </c>
      <c r="D2" s="782"/>
      <c r="E2" s="782"/>
      <c r="F2" s="782"/>
      <c r="G2" s="782"/>
      <c r="H2" s="782"/>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284</v>
      </c>
      <c r="AAP2" s="780"/>
      <c r="AAQ2" s="780"/>
      <c r="AAR2" s="780"/>
      <c r="AAS2" s="780"/>
      <c r="AAT2" s="780"/>
      <c r="AAU2" s="44"/>
    </row>
    <row r="3" spans="1:745" ht="18" customHeight="1">
      <c r="A3" s="749"/>
      <c r="B3" s="754"/>
      <c r="C3" s="782"/>
      <c r="D3" s="782"/>
      <c r="E3" s="782"/>
      <c r="F3" s="782"/>
      <c r="G3" s="782"/>
      <c r="H3" s="782"/>
      <c r="I3" s="588"/>
      <c r="J3" s="677">
        <v>0</v>
      </c>
      <c r="K3" s="35"/>
      <c r="N3" s="53"/>
      <c r="O3" s="737" t="s">
        <v>65</v>
      </c>
      <c r="P3" s="738"/>
      <c r="Q3" s="53"/>
      <c r="R3" s="739" t="s">
        <v>64</v>
      </c>
      <c r="S3" s="740"/>
      <c r="T3" s="589"/>
      <c r="U3" s="735" t="s">
        <v>63</v>
      </c>
      <c r="V3" s="736"/>
      <c r="W3" s="589"/>
      <c r="X3" s="589"/>
      <c r="AM3" s="737" t="s">
        <v>65</v>
      </c>
      <c r="AN3" s="738"/>
      <c r="AO3" s="53"/>
      <c r="AP3" s="739" t="s">
        <v>64</v>
      </c>
      <c r="AQ3" s="740"/>
      <c r="AR3" s="53"/>
      <c r="AS3" s="735" t="s">
        <v>63</v>
      </c>
      <c r="AT3" s="736"/>
      <c r="BO3" s="737" t="s">
        <v>65</v>
      </c>
      <c r="BP3" s="738"/>
      <c r="BQ3" s="53"/>
      <c r="BR3" s="739" t="s">
        <v>64</v>
      </c>
      <c r="BS3" s="740"/>
      <c r="BT3" s="53"/>
      <c r="BU3" s="735" t="s">
        <v>63</v>
      </c>
      <c r="BV3" s="736"/>
      <c r="CP3" s="737" t="s">
        <v>65</v>
      </c>
      <c r="CQ3" s="738"/>
      <c r="CR3" s="53"/>
      <c r="CS3" s="739" t="s">
        <v>64</v>
      </c>
      <c r="CT3" s="740"/>
      <c r="CU3" s="53"/>
      <c r="CV3" s="735" t="s">
        <v>63</v>
      </c>
      <c r="CW3" s="736"/>
      <c r="DQ3" s="737" t="s">
        <v>65</v>
      </c>
      <c r="DR3" s="738"/>
      <c r="DS3" s="53"/>
      <c r="DT3" s="739" t="s">
        <v>64</v>
      </c>
      <c r="DU3" s="740"/>
      <c r="DV3" s="53"/>
      <c r="DW3" s="735" t="s">
        <v>63</v>
      </c>
      <c r="DX3" s="736"/>
      <c r="ER3" s="737" t="s">
        <v>65</v>
      </c>
      <c r="ES3" s="738"/>
      <c r="ET3" s="53"/>
      <c r="EU3" s="739" t="s">
        <v>64</v>
      </c>
      <c r="EV3" s="740"/>
      <c r="EW3" s="53"/>
      <c r="EX3" s="735" t="s">
        <v>63</v>
      </c>
      <c r="EY3" s="736"/>
      <c r="FS3" s="737" t="s">
        <v>65</v>
      </c>
      <c r="FT3" s="738"/>
      <c r="FU3" s="53"/>
      <c r="FV3" s="739" t="s">
        <v>64</v>
      </c>
      <c r="FW3" s="740"/>
      <c r="FX3" s="53"/>
      <c r="FY3" s="735" t="s">
        <v>63</v>
      </c>
      <c r="FZ3" s="736"/>
      <c r="GT3" s="737" t="s">
        <v>65</v>
      </c>
      <c r="GU3" s="738"/>
      <c r="GV3" s="53"/>
      <c r="GW3" s="739" t="s">
        <v>64</v>
      </c>
      <c r="GX3" s="740"/>
      <c r="GY3" s="53"/>
      <c r="GZ3" s="735" t="s">
        <v>63</v>
      </c>
      <c r="HA3" s="736"/>
      <c r="HU3" s="737" t="s">
        <v>65</v>
      </c>
      <c r="HV3" s="738"/>
      <c r="HW3" s="53"/>
      <c r="HX3" s="739" t="s">
        <v>64</v>
      </c>
      <c r="HY3" s="740"/>
      <c r="HZ3" s="53"/>
      <c r="IA3" s="735" t="s">
        <v>63</v>
      </c>
      <c r="IB3" s="736"/>
      <c r="IW3" s="737" t="s">
        <v>65</v>
      </c>
      <c r="IX3" s="738"/>
      <c r="IY3" s="53"/>
      <c r="IZ3" s="739" t="s">
        <v>64</v>
      </c>
      <c r="JA3" s="740"/>
      <c r="JB3" s="53"/>
      <c r="JC3" s="735" t="s">
        <v>63</v>
      </c>
      <c r="JD3" s="736"/>
      <c r="JY3" s="737" t="s">
        <v>65</v>
      </c>
      <c r="JZ3" s="738"/>
      <c r="KA3" s="53"/>
      <c r="KB3" s="739" t="s">
        <v>64</v>
      </c>
      <c r="KC3" s="740"/>
      <c r="KD3" s="53"/>
      <c r="KE3" s="735" t="s">
        <v>63</v>
      </c>
      <c r="KF3" s="736"/>
      <c r="LA3" s="737" t="s">
        <v>65</v>
      </c>
      <c r="LB3" s="738"/>
      <c r="LC3" s="53"/>
      <c r="LD3" s="739" t="s">
        <v>64</v>
      </c>
      <c r="LE3" s="740"/>
      <c r="LF3" s="53"/>
      <c r="LG3" s="735" t="s">
        <v>63</v>
      </c>
      <c r="LH3" s="736"/>
      <c r="MB3" s="737" t="s">
        <v>65</v>
      </c>
      <c r="MC3" s="738"/>
      <c r="MD3" s="53"/>
      <c r="ME3" s="739" t="s">
        <v>64</v>
      </c>
      <c r="MF3" s="740"/>
      <c r="MG3" s="53"/>
      <c r="MH3" s="735" t="s">
        <v>63</v>
      </c>
      <c r="MI3" s="736"/>
      <c r="ND3" s="737" t="s">
        <v>65</v>
      </c>
      <c r="NE3" s="738"/>
      <c r="NF3" s="53"/>
      <c r="NG3" s="739" t="s">
        <v>64</v>
      </c>
      <c r="NH3" s="740"/>
      <c r="NI3" s="53"/>
      <c r="NJ3" s="735" t="s">
        <v>63</v>
      </c>
      <c r="NK3" s="736"/>
      <c r="OE3" s="737" t="s">
        <v>65</v>
      </c>
      <c r="OF3" s="738"/>
      <c r="OG3" s="53"/>
      <c r="OH3" s="739" t="s">
        <v>64</v>
      </c>
      <c r="OI3" s="740"/>
      <c r="OJ3" s="53"/>
      <c r="OK3" s="735" t="s">
        <v>63</v>
      </c>
      <c r="OL3" s="736"/>
      <c r="PG3" s="737" t="s">
        <v>65</v>
      </c>
      <c r="PH3" s="738"/>
      <c r="PI3" s="53"/>
      <c r="PJ3" s="739" t="s">
        <v>64</v>
      </c>
      <c r="PK3" s="740"/>
      <c r="PL3" s="53"/>
      <c r="PM3" s="735" t="s">
        <v>63</v>
      </c>
      <c r="PN3" s="736"/>
      <c r="QH3" s="737" t="s">
        <v>65</v>
      </c>
      <c r="QI3" s="738"/>
      <c r="QJ3" s="53"/>
      <c r="QK3" s="739" t="s">
        <v>64</v>
      </c>
      <c r="QL3" s="740"/>
      <c r="QM3" s="53"/>
      <c r="QN3" s="735" t="s">
        <v>63</v>
      </c>
      <c r="QO3" s="736"/>
      <c r="RI3" s="737" t="s">
        <v>65</v>
      </c>
      <c r="RJ3" s="738"/>
      <c r="RK3" s="53"/>
      <c r="RL3" s="739" t="s">
        <v>64</v>
      </c>
      <c r="RM3" s="740"/>
      <c r="RN3" s="53"/>
      <c r="RO3" s="735" t="s">
        <v>63</v>
      </c>
      <c r="RP3" s="736"/>
      <c r="SK3" s="737" t="s">
        <v>65</v>
      </c>
      <c r="SL3" s="738"/>
      <c r="SM3" s="53"/>
      <c r="SN3" s="739" t="s">
        <v>64</v>
      </c>
      <c r="SO3" s="740"/>
      <c r="SP3" s="53"/>
      <c r="SQ3" s="735" t="s">
        <v>63</v>
      </c>
      <c r="SR3" s="736"/>
      <c r="TM3" s="737" t="s">
        <v>65</v>
      </c>
      <c r="TN3" s="738"/>
      <c r="TO3" s="53"/>
      <c r="TP3" s="739" t="s">
        <v>64</v>
      </c>
      <c r="TQ3" s="740"/>
      <c r="TR3" s="53"/>
      <c r="TS3" s="735" t="s">
        <v>63</v>
      </c>
      <c r="TT3" s="736"/>
      <c r="UP3" s="737" t="s">
        <v>65</v>
      </c>
      <c r="UQ3" s="738"/>
      <c r="UR3" s="53"/>
      <c r="US3" s="739" t="s">
        <v>64</v>
      </c>
      <c r="UT3" s="740"/>
      <c r="UU3" s="53"/>
      <c r="UV3" s="735" t="s">
        <v>63</v>
      </c>
      <c r="UW3" s="736"/>
      <c r="VQ3" s="737" t="s">
        <v>65</v>
      </c>
      <c r="VR3" s="738"/>
      <c r="VS3" s="53"/>
      <c r="VT3" s="739" t="s">
        <v>64</v>
      </c>
      <c r="VU3" s="740"/>
      <c r="VV3" s="53"/>
      <c r="VW3" s="735" t="s">
        <v>63</v>
      </c>
      <c r="VX3" s="736"/>
      <c r="WR3" s="737" t="s">
        <v>65</v>
      </c>
      <c r="WS3" s="738"/>
      <c r="WT3" s="53"/>
      <c r="WU3" s="739" t="s">
        <v>64</v>
      </c>
      <c r="WV3" s="740"/>
      <c r="WW3" s="53"/>
      <c r="WX3" s="735" t="s">
        <v>63</v>
      </c>
      <c r="WY3" s="736"/>
      <c r="XT3" s="737" t="s">
        <v>65</v>
      </c>
      <c r="XU3" s="738"/>
      <c r="XV3" s="53"/>
      <c r="XW3" s="739" t="s">
        <v>64</v>
      </c>
      <c r="XX3" s="740"/>
      <c r="XY3" s="53"/>
      <c r="XZ3" s="735" t="s">
        <v>63</v>
      </c>
      <c r="YA3" s="736"/>
      <c r="YU3" s="737" t="s">
        <v>65</v>
      </c>
      <c r="YV3" s="738"/>
      <c r="YW3" s="53"/>
      <c r="YX3" s="739" t="s">
        <v>64</v>
      </c>
      <c r="YY3" s="740"/>
      <c r="YZ3" s="53"/>
      <c r="ZA3" s="735" t="s">
        <v>63</v>
      </c>
      <c r="ZB3" s="736"/>
      <c r="ZY3"/>
      <c r="AAA3" s="588"/>
      <c r="AAD3" s="112"/>
      <c r="AAE3" s="550"/>
      <c r="AAF3" s="582" t="s">
        <v>210</v>
      </c>
      <c r="AAG3" s="61"/>
      <c r="AAH3" s="61"/>
      <c r="AAI3" s="61"/>
      <c r="AAJ3" s="111"/>
      <c r="AAK3" s="111"/>
      <c r="AAL3" s="62"/>
      <c r="AAM3" s="112"/>
      <c r="AAN3"/>
      <c r="AAT3" s="23"/>
      <c r="AAU3" s="44"/>
    </row>
    <row r="4" spans="1:745" ht="25.5" customHeight="1">
      <c r="A4" s="558" t="s">
        <v>0</v>
      </c>
      <c r="B4" s="204" t="s">
        <v>81</v>
      </c>
      <c r="C4" s="688" t="s">
        <v>0</v>
      </c>
      <c r="D4" s="516"/>
      <c r="E4" s="753" t="s">
        <v>2</v>
      </c>
      <c r="F4" s="753"/>
      <c r="G4" s="761" t="str">
        <f ca="1">"Today "&amp;TEXT(TODAY(),"mm/dd/yy")</f>
        <v>Today 04/22/13</v>
      </c>
      <c r="H4" s="761"/>
      <c r="I4" s="598"/>
      <c r="J4" s="730">
        <f ca="1">J5</f>
        <v>41386</v>
      </c>
      <c r="K4" s="730" t="str">
        <f ca="1">IF(WEEKDAY(K$6)=2,K6,"")</f>
        <v/>
      </c>
      <c r="L4" s="730" t="str">
        <f t="shared" ref="L4:BW4" ca="1" si="0">IF(WEEKDAY(L$6)=2,L6,"")</f>
        <v/>
      </c>
      <c r="M4" s="730" t="str">
        <f t="shared" ca="1" si="0"/>
        <v/>
      </c>
      <c r="N4" s="730" t="str">
        <f t="shared" ca="1" si="0"/>
        <v/>
      </c>
      <c r="O4" s="730" t="str">
        <f t="shared" ca="1" si="0"/>
        <v/>
      </c>
      <c r="P4" s="730" t="str">
        <f t="shared" ca="1" si="0"/>
        <v/>
      </c>
      <c r="Q4" s="730">
        <f t="shared" ca="1" si="0"/>
        <v>41393</v>
      </c>
      <c r="R4" s="730" t="str">
        <f t="shared" ca="1" si="0"/>
        <v/>
      </c>
      <c r="S4" s="730" t="str">
        <f t="shared" ca="1" si="0"/>
        <v/>
      </c>
      <c r="T4" s="730" t="str">
        <f t="shared" ca="1" si="0"/>
        <v/>
      </c>
      <c r="U4" s="730" t="str">
        <f t="shared" ca="1" si="0"/>
        <v/>
      </c>
      <c r="V4" s="730" t="str">
        <f t="shared" ca="1" si="0"/>
        <v/>
      </c>
      <c r="W4" s="730" t="str">
        <f t="shared" ca="1" si="0"/>
        <v/>
      </c>
      <c r="X4" s="730">
        <f t="shared" ca="1" si="0"/>
        <v>41400</v>
      </c>
      <c r="Y4" s="730" t="str">
        <f t="shared" ca="1" si="0"/>
        <v/>
      </c>
      <c r="Z4" s="730" t="str">
        <f t="shared" ca="1" si="0"/>
        <v/>
      </c>
      <c r="AA4" s="730" t="str">
        <f t="shared" ca="1" si="0"/>
        <v/>
      </c>
      <c r="AB4" s="730" t="str">
        <f t="shared" ca="1" si="0"/>
        <v/>
      </c>
      <c r="AC4" s="730" t="str">
        <f t="shared" ca="1" si="0"/>
        <v/>
      </c>
      <c r="AD4" s="730" t="str">
        <f t="shared" ca="1" si="0"/>
        <v/>
      </c>
      <c r="AE4" s="730">
        <f t="shared" ca="1" si="0"/>
        <v>41407</v>
      </c>
      <c r="AF4" s="730" t="str">
        <f t="shared" ca="1" si="0"/>
        <v/>
      </c>
      <c r="AG4" s="730" t="str">
        <f t="shared" ca="1" si="0"/>
        <v/>
      </c>
      <c r="AH4" s="730" t="str">
        <f t="shared" ca="1" si="0"/>
        <v/>
      </c>
      <c r="AI4" s="730" t="str">
        <f t="shared" ca="1" si="0"/>
        <v/>
      </c>
      <c r="AJ4" s="730" t="str">
        <f t="shared" ca="1" si="0"/>
        <v/>
      </c>
      <c r="AK4" s="730" t="str">
        <f t="shared" ca="1" si="0"/>
        <v/>
      </c>
      <c r="AL4" s="730">
        <f t="shared" ca="1" si="0"/>
        <v>41414</v>
      </c>
      <c r="AM4" s="730" t="str">
        <f t="shared" ca="1" si="0"/>
        <v/>
      </c>
      <c r="AN4" s="730" t="str">
        <f t="shared" ca="1" si="0"/>
        <v/>
      </c>
      <c r="AO4" s="730" t="str">
        <f t="shared" ca="1" si="0"/>
        <v/>
      </c>
      <c r="AP4" s="730" t="str">
        <f t="shared" ca="1" si="0"/>
        <v/>
      </c>
      <c r="AQ4" s="730" t="str">
        <f t="shared" ca="1" si="0"/>
        <v/>
      </c>
      <c r="AR4" s="730" t="str">
        <f t="shared" ca="1" si="0"/>
        <v/>
      </c>
      <c r="AS4" s="730">
        <f t="shared" ca="1" si="0"/>
        <v>41421</v>
      </c>
      <c r="AT4" s="730" t="str">
        <f t="shared" ca="1" si="0"/>
        <v/>
      </c>
      <c r="AU4" s="730" t="str">
        <f t="shared" ca="1" si="0"/>
        <v/>
      </c>
      <c r="AV4" s="730" t="str">
        <f t="shared" ca="1" si="0"/>
        <v/>
      </c>
      <c r="AW4" s="730" t="str">
        <f t="shared" ca="1" si="0"/>
        <v/>
      </c>
      <c r="AX4" s="730" t="str">
        <f t="shared" ca="1" si="0"/>
        <v/>
      </c>
      <c r="AY4" s="730" t="str">
        <f t="shared" ca="1" si="0"/>
        <v/>
      </c>
      <c r="AZ4" s="730">
        <f t="shared" ca="1" si="0"/>
        <v>41428</v>
      </c>
      <c r="BA4" s="730" t="str">
        <f t="shared" ca="1" si="0"/>
        <v/>
      </c>
      <c r="BB4" s="730" t="str">
        <f t="shared" ca="1" si="0"/>
        <v/>
      </c>
      <c r="BC4" s="730" t="str">
        <f t="shared" ca="1" si="0"/>
        <v/>
      </c>
      <c r="BD4" s="730" t="str">
        <f t="shared" ca="1" si="0"/>
        <v/>
      </c>
      <c r="BE4" s="730" t="str">
        <f t="shared" ca="1" si="0"/>
        <v/>
      </c>
      <c r="BF4" s="730" t="str">
        <f t="shared" ca="1" si="0"/>
        <v/>
      </c>
      <c r="BG4" s="730">
        <f t="shared" ca="1" si="0"/>
        <v>41435</v>
      </c>
      <c r="BH4" s="730" t="str">
        <f t="shared" ca="1" si="0"/>
        <v/>
      </c>
      <c r="BI4" s="730" t="str">
        <f t="shared" ca="1" si="0"/>
        <v/>
      </c>
      <c r="BJ4" s="730" t="str">
        <f t="shared" ca="1" si="0"/>
        <v/>
      </c>
      <c r="BK4" s="730" t="str">
        <f t="shared" ca="1" si="0"/>
        <v/>
      </c>
      <c r="BL4" s="730" t="str">
        <f t="shared" ca="1" si="0"/>
        <v/>
      </c>
      <c r="BM4" s="730" t="str">
        <f t="shared" ca="1" si="0"/>
        <v/>
      </c>
      <c r="BN4" s="730">
        <f t="shared" ca="1" si="0"/>
        <v>41442</v>
      </c>
      <c r="BO4" s="730" t="str">
        <f t="shared" ca="1" si="0"/>
        <v/>
      </c>
      <c r="BP4" s="730" t="str">
        <f t="shared" ca="1" si="0"/>
        <v/>
      </c>
      <c r="BQ4" s="730" t="str">
        <f t="shared" ca="1" si="0"/>
        <v/>
      </c>
      <c r="BR4" s="730" t="str">
        <f t="shared" ca="1" si="0"/>
        <v/>
      </c>
      <c r="BS4" s="730" t="str">
        <f t="shared" ca="1" si="0"/>
        <v/>
      </c>
      <c r="BT4" s="730" t="str">
        <f t="shared" ca="1" si="0"/>
        <v/>
      </c>
      <c r="BU4" s="730">
        <f t="shared" ca="1" si="0"/>
        <v>41449</v>
      </c>
      <c r="BV4" s="730" t="str">
        <f t="shared" ca="1" si="0"/>
        <v/>
      </c>
      <c r="BW4" s="730" t="str">
        <f t="shared" ca="1" si="0"/>
        <v/>
      </c>
      <c r="BX4" s="730" t="str">
        <f t="shared" ref="BX4:EI4" ca="1" si="1">IF(WEEKDAY(BX$6)=2,BX6,"")</f>
        <v/>
      </c>
      <c r="BY4" s="730" t="str">
        <f t="shared" ca="1" si="1"/>
        <v/>
      </c>
      <c r="BZ4" s="730" t="str">
        <f t="shared" ca="1" si="1"/>
        <v/>
      </c>
      <c r="CA4" s="730" t="str">
        <f t="shared" ca="1" si="1"/>
        <v/>
      </c>
      <c r="CB4" s="730">
        <f t="shared" ca="1" si="1"/>
        <v>41456</v>
      </c>
      <c r="CC4" s="730" t="str">
        <f t="shared" ca="1" si="1"/>
        <v/>
      </c>
      <c r="CD4" s="730" t="str">
        <f t="shared" ca="1" si="1"/>
        <v/>
      </c>
      <c r="CE4" s="730" t="str">
        <f t="shared" ca="1" si="1"/>
        <v/>
      </c>
      <c r="CF4" s="730" t="str">
        <f t="shared" ca="1" si="1"/>
        <v/>
      </c>
      <c r="CG4" s="730" t="str">
        <f t="shared" ca="1" si="1"/>
        <v/>
      </c>
      <c r="CH4" s="730" t="str">
        <f t="shared" ca="1" si="1"/>
        <v/>
      </c>
      <c r="CI4" s="730">
        <f t="shared" ca="1" si="1"/>
        <v>41463</v>
      </c>
      <c r="CJ4" s="730" t="str">
        <f t="shared" ca="1" si="1"/>
        <v/>
      </c>
      <c r="CK4" s="730" t="str">
        <f t="shared" ca="1" si="1"/>
        <v/>
      </c>
      <c r="CL4" s="730" t="str">
        <f t="shared" ca="1" si="1"/>
        <v/>
      </c>
      <c r="CM4" s="730" t="str">
        <f t="shared" ca="1" si="1"/>
        <v/>
      </c>
      <c r="CN4" s="730" t="str">
        <f t="shared" ca="1" si="1"/>
        <v/>
      </c>
      <c r="CO4" s="730" t="str">
        <f t="shared" ca="1" si="1"/>
        <v/>
      </c>
      <c r="CP4" s="730">
        <f t="shared" ca="1" si="1"/>
        <v>41470</v>
      </c>
      <c r="CQ4" s="730" t="str">
        <f t="shared" ca="1" si="1"/>
        <v/>
      </c>
      <c r="CR4" s="730" t="str">
        <f t="shared" ca="1" si="1"/>
        <v/>
      </c>
      <c r="CS4" s="730" t="str">
        <f t="shared" ca="1" si="1"/>
        <v/>
      </c>
      <c r="CT4" s="730" t="str">
        <f t="shared" ca="1" si="1"/>
        <v/>
      </c>
      <c r="CU4" s="730" t="str">
        <f t="shared" ca="1" si="1"/>
        <v/>
      </c>
      <c r="CV4" s="730" t="str">
        <f t="shared" ca="1" si="1"/>
        <v/>
      </c>
      <c r="CW4" s="730">
        <f t="shared" ca="1" si="1"/>
        <v>41477</v>
      </c>
      <c r="CX4" s="730" t="str">
        <f t="shared" ca="1" si="1"/>
        <v/>
      </c>
      <c r="CY4" s="730" t="str">
        <f t="shared" ca="1" si="1"/>
        <v/>
      </c>
      <c r="CZ4" s="730" t="str">
        <f t="shared" ca="1" si="1"/>
        <v/>
      </c>
      <c r="DA4" s="730" t="str">
        <f t="shared" ca="1" si="1"/>
        <v/>
      </c>
      <c r="DB4" s="730" t="str">
        <f t="shared" ca="1" si="1"/>
        <v/>
      </c>
      <c r="DC4" s="730" t="str">
        <f t="shared" ca="1" si="1"/>
        <v/>
      </c>
      <c r="DD4" s="730">
        <f t="shared" ca="1" si="1"/>
        <v>41484</v>
      </c>
      <c r="DE4" s="730" t="str">
        <f t="shared" ca="1" si="1"/>
        <v/>
      </c>
      <c r="DF4" s="730" t="str">
        <f t="shared" ca="1" si="1"/>
        <v/>
      </c>
      <c r="DG4" s="730" t="str">
        <f t="shared" ca="1" si="1"/>
        <v/>
      </c>
      <c r="DH4" s="730" t="str">
        <f t="shared" ca="1" si="1"/>
        <v/>
      </c>
      <c r="DI4" s="730" t="str">
        <f t="shared" ca="1" si="1"/>
        <v/>
      </c>
      <c r="DJ4" s="730" t="str">
        <f t="shared" ca="1" si="1"/>
        <v/>
      </c>
      <c r="DK4" s="730">
        <f t="shared" ca="1" si="1"/>
        <v>41491</v>
      </c>
      <c r="DL4" s="730" t="str">
        <f t="shared" ca="1" si="1"/>
        <v/>
      </c>
      <c r="DM4" s="730" t="str">
        <f t="shared" ca="1" si="1"/>
        <v/>
      </c>
      <c r="DN4" s="730" t="str">
        <f t="shared" ca="1" si="1"/>
        <v/>
      </c>
      <c r="DO4" s="730" t="str">
        <f t="shared" ca="1" si="1"/>
        <v/>
      </c>
      <c r="DP4" s="730" t="str">
        <f t="shared" ca="1" si="1"/>
        <v/>
      </c>
      <c r="DQ4" s="730" t="str">
        <f t="shared" ca="1" si="1"/>
        <v/>
      </c>
      <c r="DR4" s="730">
        <f t="shared" ca="1" si="1"/>
        <v>41498</v>
      </c>
      <c r="DS4" s="730" t="str">
        <f t="shared" ca="1" si="1"/>
        <v/>
      </c>
      <c r="DT4" s="730" t="str">
        <f t="shared" ca="1" si="1"/>
        <v/>
      </c>
      <c r="DU4" s="730" t="str">
        <f t="shared" ca="1" si="1"/>
        <v/>
      </c>
      <c r="DV4" s="730" t="str">
        <f t="shared" ca="1" si="1"/>
        <v/>
      </c>
      <c r="DW4" s="730" t="str">
        <f t="shared" ca="1" si="1"/>
        <v/>
      </c>
      <c r="DX4" s="730" t="str">
        <f t="shared" ca="1" si="1"/>
        <v/>
      </c>
      <c r="DY4" s="730">
        <f t="shared" ca="1" si="1"/>
        <v>41505</v>
      </c>
      <c r="DZ4" s="730" t="str">
        <f t="shared" ca="1" si="1"/>
        <v/>
      </c>
      <c r="EA4" s="730" t="str">
        <f t="shared" ca="1" si="1"/>
        <v/>
      </c>
      <c r="EB4" s="730" t="str">
        <f t="shared" ca="1" si="1"/>
        <v/>
      </c>
      <c r="EC4" s="730" t="str">
        <f t="shared" ca="1" si="1"/>
        <v/>
      </c>
      <c r="ED4" s="730" t="str">
        <f t="shared" ca="1" si="1"/>
        <v/>
      </c>
      <c r="EE4" s="730" t="str">
        <f t="shared" ca="1" si="1"/>
        <v/>
      </c>
      <c r="EF4" s="730">
        <f t="shared" ca="1" si="1"/>
        <v>41512</v>
      </c>
      <c r="EG4" s="730" t="str">
        <f t="shared" ca="1" si="1"/>
        <v/>
      </c>
      <c r="EH4" s="730" t="str">
        <f t="shared" ca="1" si="1"/>
        <v/>
      </c>
      <c r="EI4" s="730" t="str">
        <f t="shared" ca="1" si="1"/>
        <v/>
      </c>
      <c r="EJ4" s="730" t="str">
        <f t="shared" ref="EJ4:GU4" ca="1" si="2">IF(WEEKDAY(EJ$6)=2,EJ6,"")</f>
        <v/>
      </c>
      <c r="EK4" s="730" t="str">
        <f t="shared" ca="1" si="2"/>
        <v/>
      </c>
      <c r="EL4" s="730" t="str">
        <f t="shared" ca="1" si="2"/>
        <v/>
      </c>
      <c r="EM4" s="730">
        <f t="shared" ca="1" si="2"/>
        <v>41519</v>
      </c>
      <c r="EN4" s="730" t="str">
        <f t="shared" ca="1" si="2"/>
        <v/>
      </c>
      <c r="EO4" s="730" t="str">
        <f t="shared" ca="1" si="2"/>
        <v/>
      </c>
      <c r="EP4" s="730" t="str">
        <f t="shared" ca="1" si="2"/>
        <v/>
      </c>
      <c r="EQ4" s="730" t="str">
        <f t="shared" ca="1" si="2"/>
        <v/>
      </c>
      <c r="ER4" s="730" t="str">
        <f t="shared" ca="1" si="2"/>
        <v/>
      </c>
      <c r="ES4" s="730" t="str">
        <f t="shared" ca="1" si="2"/>
        <v/>
      </c>
      <c r="ET4" s="730">
        <f t="shared" ca="1" si="2"/>
        <v>41526</v>
      </c>
      <c r="EU4" s="730" t="str">
        <f t="shared" ca="1" si="2"/>
        <v/>
      </c>
      <c r="EV4" s="730" t="str">
        <f t="shared" ca="1" si="2"/>
        <v/>
      </c>
      <c r="EW4" s="730" t="str">
        <f t="shared" ca="1" si="2"/>
        <v/>
      </c>
      <c r="EX4" s="730" t="str">
        <f t="shared" ca="1" si="2"/>
        <v/>
      </c>
      <c r="EY4" s="730" t="str">
        <f t="shared" ca="1" si="2"/>
        <v/>
      </c>
      <c r="EZ4" s="730" t="str">
        <f t="shared" ca="1" si="2"/>
        <v/>
      </c>
      <c r="FA4" s="730">
        <f t="shared" ca="1" si="2"/>
        <v>41533</v>
      </c>
      <c r="FB4" s="730" t="str">
        <f t="shared" ca="1" si="2"/>
        <v/>
      </c>
      <c r="FC4" s="730" t="str">
        <f t="shared" ca="1" si="2"/>
        <v/>
      </c>
      <c r="FD4" s="730" t="str">
        <f t="shared" ca="1" si="2"/>
        <v/>
      </c>
      <c r="FE4" s="730" t="str">
        <f t="shared" ca="1" si="2"/>
        <v/>
      </c>
      <c r="FF4" s="730" t="str">
        <f t="shared" ca="1" si="2"/>
        <v/>
      </c>
      <c r="FG4" s="730" t="str">
        <f t="shared" ca="1" si="2"/>
        <v/>
      </c>
      <c r="FH4" s="730">
        <f t="shared" ca="1" si="2"/>
        <v>41540</v>
      </c>
      <c r="FI4" s="730" t="str">
        <f t="shared" ca="1" si="2"/>
        <v/>
      </c>
      <c r="FJ4" s="730" t="str">
        <f t="shared" ca="1" si="2"/>
        <v/>
      </c>
      <c r="FK4" s="730" t="str">
        <f t="shared" ca="1" si="2"/>
        <v/>
      </c>
      <c r="FL4" s="730" t="str">
        <f t="shared" ca="1" si="2"/>
        <v/>
      </c>
      <c r="FM4" s="730" t="str">
        <f t="shared" ca="1" si="2"/>
        <v/>
      </c>
      <c r="FN4" s="730" t="str">
        <f t="shared" ca="1" si="2"/>
        <v/>
      </c>
      <c r="FO4" s="730">
        <f t="shared" ca="1" si="2"/>
        <v>41547</v>
      </c>
      <c r="FP4" s="730" t="str">
        <f t="shared" ca="1" si="2"/>
        <v/>
      </c>
      <c r="FQ4" s="730" t="str">
        <f t="shared" ca="1" si="2"/>
        <v/>
      </c>
      <c r="FR4" s="730" t="str">
        <f t="shared" ca="1" si="2"/>
        <v/>
      </c>
      <c r="FS4" s="730" t="str">
        <f t="shared" ca="1" si="2"/>
        <v/>
      </c>
      <c r="FT4" s="730" t="str">
        <f t="shared" ca="1" si="2"/>
        <v/>
      </c>
      <c r="FU4" s="730" t="str">
        <f t="shared" ca="1" si="2"/>
        <v/>
      </c>
      <c r="FV4" s="730">
        <f t="shared" ca="1" si="2"/>
        <v>41554</v>
      </c>
      <c r="FW4" s="730" t="str">
        <f t="shared" ca="1" si="2"/>
        <v/>
      </c>
      <c r="FX4" s="730" t="str">
        <f t="shared" ca="1" si="2"/>
        <v/>
      </c>
      <c r="FY4" s="730" t="str">
        <f t="shared" ca="1" si="2"/>
        <v/>
      </c>
      <c r="FZ4" s="730" t="str">
        <f t="shared" ca="1" si="2"/>
        <v/>
      </c>
      <c r="GA4" s="730" t="str">
        <f t="shared" ca="1" si="2"/>
        <v/>
      </c>
      <c r="GB4" s="730" t="str">
        <f t="shared" ca="1" si="2"/>
        <v/>
      </c>
      <c r="GC4" s="730">
        <f t="shared" ca="1" si="2"/>
        <v>41561</v>
      </c>
      <c r="GD4" s="730" t="str">
        <f t="shared" ca="1" si="2"/>
        <v/>
      </c>
      <c r="GE4" s="730" t="str">
        <f t="shared" ca="1" si="2"/>
        <v/>
      </c>
      <c r="GF4" s="730" t="str">
        <f t="shared" ca="1" si="2"/>
        <v/>
      </c>
      <c r="GG4" s="730" t="str">
        <f t="shared" ca="1" si="2"/>
        <v/>
      </c>
      <c r="GH4" s="730" t="str">
        <f t="shared" ca="1" si="2"/>
        <v/>
      </c>
      <c r="GI4" s="730" t="str">
        <f t="shared" ca="1" si="2"/>
        <v/>
      </c>
      <c r="GJ4" s="730">
        <f t="shared" ca="1" si="2"/>
        <v>41568</v>
      </c>
      <c r="GK4" s="730" t="str">
        <f t="shared" ca="1" si="2"/>
        <v/>
      </c>
      <c r="GL4" s="730" t="str">
        <f t="shared" ca="1" si="2"/>
        <v/>
      </c>
      <c r="GM4" s="730" t="str">
        <f t="shared" ca="1" si="2"/>
        <v/>
      </c>
      <c r="GN4" s="730" t="str">
        <f t="shared" ca="1" si="2"/>
        <v/>
      </c>
      <c r="GO4" s="730" t="str">
        <f t="shared" ca="1" si="2"/>
        <v/>
      </c>
      <c r="GP4" s="730" t="str">
        <f t="shared" ca="1" si="2"/>
        <v/>
      </c>
      <c r="GQ4" s="730">
        <f t="shared" ca="1" si="2"/>
        <v>41575</v>
      </c>
      <c r="GR4" s="730" t="str">
        <f t="shared" ca="1" si="2"/>
        <v/>
      </c>
      <c r="GS4" s="730" t="str">
        <f t="shared" ca="1" si="2"/>
        <v/>
      </c>
      <c r="GT4" s="730" t="str">
        <f t="shared" ca="1" si="2"/>
        <v/>
      </c>
      <c r="GU4" s="730" t="str">
        <f t="shared" ca="1" si="2"/>
        <v/>
      </c>
      <c r="GV4" s="730" t="str">
        <f t="shared" ref="GV4:JG4" ca="1" si="3">IF(WEEKDAY(GV$6)=2,GV6,"")</f>
        <v/>
      </c>
      <c r="GW4" s="730" t="str">
        <f t="shared" ca="1" si="3"/>
        <v/>
      </c>
      <c r="GX4" s="730">
        <f t="shared" ca="1" si="3"/>
        <v>41582</v>
      </c>
      <c r="GY4" s="730" t="str">
        <f t="shared" ca="1" si="3"/>
        <v/>
      </c>
      <c r="GZ4" s="730" t="str">
        <f t="shared" ca="1" si="3"/>
        <v/>
      </c>
      <c r="HA4" s="730" t="str">
        <f t="shared" ca="1" si="3"/>
        <v/>
      </c>
      <c r="HB4" s="730" t="str">
        <f t="shared" ca="1" si="3"/>
        <v/>
      </c>
      <c r="HC4" s="730" t="str">
        <f t="shared" ca="1" si="3"/>
        <v/>
      </c>
      <c r="HD4" s="730" t="str">
        <f t="shared" ca="1" si="3"/>
        <v/>
      </c>
      <c r="HE4" s="730">
        <f t="shared" ca="1" si="3"/>
        <v>41589</v>
      </c>
      <c r="HF4" s="730" t="str">
        <f t="shared" ca="1" si="3"/>
        <v/>
      </c>
      <c r="HG4" s="730" t="str">
        <f t="shared" ca="1" si="3"/>
        <v/>
      </c>
      <c r="HH4" s="730" t="str">
        <f t="shared" ca="1" si="3"/>
        <v/>
      </c>
      <c r="HI4" s="730" t="str">
        <f t="shared" ca="1" si="3"/>
        <v/>
      </c>
      <c r="HJ4" s="730" t="str">
        <f t="shared" ca="1" si="3"/>
        <v/>
      </c>
      <c r="HK4" s="730" t="str">
        <f t="shared" ca="1" si="3"/>
        <v/>
      </c>
      <c r="HL4" s="730">
        <f t="shared" ca="1" si="3"/>
        <v>41596</v>
      </c>
      <c r="HM4" s="730" t="str">
        <f t="shared" ca="1" si="3"/>
        <v/>
      </c>
      <c r="HN4" s="730" t="str">
        <f t="shared" ca="1" si="3"/>
        <v/>
      </c>
      <c r="HO4" s="730" t="str">
        <f t="shared" ca="1" si="3"/>
        <v/>
      </c>
      <c r="HP4" s="730" t="str">
        <f t="shared" ca="1" si="3"/>
        <v/>
      </c>
      <c r="HQ4" s="730" t="str">
        <f t="shared" ca="1" si="3"/>
        <v/>
      </c>
      <c r="HR4" s="730" t="str">
        <f t="shared" ca="1" si="3"/>
        <v/>
      </c>
      <c r="HS4" s="730">
        <f t="shared" ca="1" si="3"/>
        <v>41603</v>
      </c>
      <c r="HT4" s="730" t="str">
        <f t="shared" ca="1" si="3"/>
        <v/>
      </c>
      <c r="HU4" s="730" t="str">
        <f t="shared" ca="1" si="3"/>
        <v/>
      </c>
      <c r="HV4" s="730" t="str">
        <f t="shared" ca="1" si="3"/>
        <v/>
      </c>
      <c r="HW4" s="730" t="str">
        <f t="shared" ca="1" si="3"/>
        <v/>
      </c>
      <c r="HX4" s="730" t="str">
        <f t="shared" ca="1" si="3"/>
        <v/>
      </c>
      <c r="HY4" s="730" t="str">
        <f t="shared" ca="1" si="3"/>
        <v/>
      </c>
      <c r="HZ4" s="730">
        <f t="shared" ca="1" si="3"/>
        <v>41610</v>
      </c>
      <c r="IA4" s="730" t="str">
        <f t="shared" ca="1" si="3"/>
        <v/>
      </c>
      <c r="IB4" s="730" t="str">
        <f t="shared" ca="1" si="3"/>
        <v/>
      </c>
      <c r="IC4" s="730" t="str">
        <f t="shared" ca="1" si="3"/>
        <v/>
      </c>
      <c r="ID4" s="730" t="str">
        <f t="shared" ca="1" si="3"/>
        <v/>
      </c>
      <c r="IE4" s="730" t="str">
        <f t="shared" ca="1" si="3"/>
        <v/>
      </c>
      <c r="IF4" s="730" t="str">
        <f t="shared" ca="1" si="3"/>
        <v/>
      </c>
      <c r="IG4" s="730">
        <f t="shared" ca="1" si="3"/>
        <v>41617</v>
      </c>
      <c r="IH4" s="730" t="str">
        <f t="shared" ca="1" si="3"/>
        <v/>
      </c>
      <c r="II4" s="730" t="str">
        <f t="shared" ca="1" si="3"/>
        <v/>
      </c>
      <c r="IJ4" s="730" t="str">
        <f t="shared" ca="1" si="3"/>
        <v/>
      </c>
      <c r="IK4" s="730" t="str">
        <f t="shared" ca="1" si="3"/>
        <v/>
      </c>
      <c r="IL4" s="730" t="str">
        <f t="shared" ca="1" si="3"/>
        <v/>
      </c>
      <c r="IM4" s="730" t="str">
        <f t="shared" ca="1" si="3"/>
        <v/>
      </c>
      <c r="IN4" s="730">
        <f t="shared" ca="1" si="3"/>
        <v>41624</v>
      </c>
      <c r="IO4" s="730" t="str">
        <f t="shared" ca="1" si="3"/>
        <v/>
      </c>
      <c r="IP4" s="730" t="str">
        <f t="shared" ca="1" si="3"/>
        <v/>
      </c>
      <c r="IQ4" s="730" t="str">
        <f t="shared" ca="1" si="3"/>
        <v/>
      </c>
      <c r="IR4" s="730" t="str">
        <f t="shared" ca="1" si="3"/>
        <v/>
      </c>
      <c r="IS4" s="730" t="str">
        <f t="shared" ca="1" si="3"/>
        <v/>
      </c>
      <c r="IT4" s="730" t="str">
        <f t="shared" ca="1" si="3"/>
        <v/>
      </c>
      <c r="IU4" s="730">
        <f t="shared" ca="1" si="3"/>
        <v>41631</v>
      </c>
      <c r="IV4" s="730" t="str">
        <f t="shared" ca="1" si="3"/>
        <v/>
      </c>
      <c r="IW4" s="730" t="str">
        <f t="shared" ca="1" si="3"/>
        <v/>
      </c>
      <c r="IX4" s="730" t="str">
        <f t="shared" ca="1" si="3"/>
        <v/>
      </c>
      <c r="IY4" s="730" t="str">
        <f t="shared" ca="1" si="3"/>
        <v/>
      </c>
      <c r="IZ4" s="730" t="str">
        <f t="shared" ca="1" si="3"/>
        <v/>
      </c>
      <c r="JA4" s="730" t="str">
        <f t="shared" ca="1" si="3"/>
        <v/>
      </c>
      <c r="JB4" s="730">
        <f t="shared" ca="1" si="3"/>
        <v>41638</v>
      </c>
      <c r="JC4" s="730" t="str">
        <f t="shared" ca="1" si="3"/>
        <v/>
      </c>
      <c r="JD4" s="730" t="str">
        <f t="shared" ca="1" si="3"/>
        <v/>
      </c>
      <c r="JE4" s="730" t="str">
        <f t="shared" ca="1" si="3"/>
        <v/>
      </c>
      <c r="JF4" s="730" t="str">
        <f t="shared" ca="1" si="3"/>
        <v/>
      </c>
      <c r="JG4" s="730" t="str">
        <f t="shared" ca="1" si="3"/>
        <v/>
      </c>
      <c r="JH4" s="730" t="str">
        <f t="shared" ref="JH4:LS4" ca="1" si="4">IF(WEEKDAY(JH$6)=2,JH6,"")</f>
        <v/>
      </c>
      <c r="JI4" s="730">
        <f t="shared" ca="1" si="4"/>
        <v>41645</v>
      </c>
      <c r="JJ4" s="730" t="str">
        <f t="shared" ca="1" si="4"/>
        <v/>
      </c>
      <c r="JK4" s="730" t="str">
        <f t="shared" ca="1" si="4"/>
        <v/>
      </c>
      <c r="JL4" s="730" t="str">
        <f t="shared" ca="1" si="4"/>
        <v/>
      </c>
      <c r="JM4" s="730" t="str">
        <f t="shared" ca="1" si="4"/>
        <v/>
      </c>
      <c r="JN4" s="730" t="str">
        <f t="shared" ca="1" si="4"/>
        <v/>
      </c>
      <c r="JO4" s="730" t="str">
        <f t="shared" ca="1" si="4"/>
        <v/>
      </c>
      <c r="JP4" s="730">
        <f t="shared" ca="1" si="4"/>
        <v>41652</v>
      </c>
      <c r="JQ4" s="730" t="str">
        <f t="shared" ca="1" si="4"/>
        <v/>
      </c>
      <c r="JR4" s="730" t="str">
        <f t="shared" ca="1" si="4"/>
        <v/>
      </c>
      <c r="JS4" s="730" t="str">
        <f t="shared" ca="1" si="4"/>
        <v/>
      </c>
      <c r="JT4" s="730" t="str">
        <f t="shared" ca="1" si="4"/>
        <v/>
      </c>
      <c r="JU4" s="730" t="str">
        <f t="shared" ca="1" si="4"/>
        <v/>
      </c>
      <c r="JV4" s="730" t="str">
        <f t="shared" ca="1" si="4"/>
        <v/>
      </c>
      <c r="JW4" s="730">
        <f t="shared" ca="1" si="4"/>
        <v>41659</v>
      </c>
      <c r="JX4" s="730" t="str">
        <f t="shared" ca="1" si="4"/>
        <v/>
      </c>
      <c r="JY4" s="730" t="str">
        <f t="shared" ca="1" si="4"/>
        <v/>
      </c>
      <c r="JZ4" s="730" t="str">
        <f t="shared" ca="1" si="4"/>
        <v/>
      </c>
      <c r="KA4" s="730" t="str">
        <f t="shared" ca="1" si="4"/>
        <v/>
      </c>
      <c r="KB4" s="730" t="str">
        <f t="shared" ca="1" si="4"/>
        <v/>
      </c>
      <c r="KC4" s="730" t="str">
        <f t="shared" ca="1" si="4"/>
        <v/>
      </c>
      <c r="KD4" s="730">
        <f t="shared" ca="1" si="4"/>
        <v>41666</v>
      </c>
      <c r="KE4" s="730" t="str">
        <f t="shared" ca="1" si="4"/>
        <v/>
      </c>
      <c r="KF4" s="730" t="str">
        <f t="shared" ca="1" si="4"/>
        <v/>
      </c>
      <c r="KG4" s="730" t="str">
        <f t="shared" ca="1" si="4"/>
        <v/>
      </c>
      <c r="KH4" s="730" t="str">
        <f t="shared" ca="1" si="4"/>
        <v/>
      </c>
      <c r="KI4" s="730" t="str">
        <f t="shared" ca="1" si="4"/>
        <v/>
      </c>
      <c r="KJ4" s="730" t="str">
        <f t="shared" ca="1" si="4"/>
        <v/>
      </c>
      <c r="KK4" s="730">
        <f t="shared" ca="1" si="4"/>
        <v>41673</v>
      </c>
      <c r="KL4" s="730" t="str">
        <f t="shared" ca="1" si="4"/>
        <v/>
      </c>
      <c r="KM4" s="730" t="str">
        <f t="shared" ca="1" si="4"/>
        <v/>
      </c>
      <c r="KN4" s="730" t="str">
        <f t="shared" ca="1" si="4"/>
        <v/>
      </c>
      <c r="KO4" s="730" t="str">
        <f t="shared" ca="1" si="4"/>
        <v/>
      </c>
      <c r="KP4" s="730" t="str">
        <f t="shared" ca="1" si="4"/>
        <v/>
      </c>
      <c r="KQ4" s="730" t="str">
        <f t="shared" ca="1" si="4"/>
        <v/>
      </c>
      <c r="KR4" s="730">
        <f t="shared" ca="1" si="4"/>
        <v>41680</v>
      </c>
      <c r="KS4" s="730" t="str">
        <f t="shared" ca="1" si="4"/>
        <v/>
      </c>
      <c r="KT4" s="730" t="str">
        <f t="shared" ca="1" si="4"/>
        <v/>
      </c>
      <c r="KU4" s="730" t="str">
        <f t="shared" ca="1" si="4"/>
        <v/>
      </c>
      <c r="KV4" s="730" t="str">
        <f t="shared" ca="1" si="4"/>
        <v/>
      </c>
      <c r="KW4" s="730" t="str">
        <f t="shared" ca="1" si="4"/>
        <v/>
      </c>
      <c r="KX4" s="730" t="str">
        <f t="shared" ca="1" si="4"/>
        <v/>
      </c>
      <c r="KY4" s="730">
        <f t="shared" ca="1" si="4"/>
        <v>41687</v>
      </c>
      <c r="KZ4" s="730" t="str">
        <f t="shared" ca="1" si="4"/>
        <v/>
      </c>
      <c r="LA4" s="730" t="str">
        <f t="shared" ca="1" si="4"/>
        <v/>
      </c>
      <c r="LB4" s="730" t="str">
        <f t="shared" ca="1" si="4"/>
        <v/>
      </c>
      <c r="LC4" s="730" t="str">
        <f t="shared" ca="1" si="4"/>
        <v/>
      </c>
      <c r="LD4" s="730" t="str">
        <f t="shared" ca="1" si="4"/>
        <v/>
      </c>
      <c r="LE4" s="730" t="str">
        <f t="shared" ca="1" si="4"/>
        <v/>
      </c>
      <c r="LF4" s="730">
        <f t="shared" ca="1" si="4"/>
        <v>41694</v>
      </c>
      <c r="LG4" s="730" t="str">
        <f t="shared" ca="1" si="4"/>
        <v/>
      </c>
      <c r="LH4" s="730" t="str">
        <f t="shared" ca="1" si="4"/>
        <v/>
      </c>
      <c r="LI4" s="730" t="str">
        <f t="shared" ca="1" si="4"/>
        <v/>
      </c>
      <c r="LJ4" s="730" t="str">
        <f t="shared" ca="1" si="4"/>
        <v/>
      </c>
      <c r="LK4" s="730" t="str">
        <f t="shared" ca="1" si="4"/>
        <v/>
      </c>
      <c r="LL4" s="730" t="str">
        <f t="shared" ca="1" si="4"/>
        <v/>
      </c>
      <c r="LM4" s="730">
        <f t="shared" ca="1" si="4"/>
        <v>41701</v>
      </c>
      <c r="LN4" s="730" t="str">
        <f t="shared" ca="1" si="4"/>
        <v/>
      </c>
      <c r="LO4" s="730" t="str">
        <f t="shared" ca="1" si="4"/>
        <v/>
      </c>
      <c r="LP4" s="730" t="str">
        <f t="shared" ca="1" si="4"/>
        <v/>
      </c>
      <c r="LQ4" s="730" t="str">
        <f t="shared" ca="1" si="4"/>
        <v/>
      </c>
      <c r="LR4" s="730" t="str">
        <f t="shared" ca="1" si="4"/>
        <v/>
      </c>
      <c r="LS4" s="730" t="str">
        <f t="shared" ca="1" si="4"/>
        <v/>
      </c>
      <c r="LT4" s="730">
        <f t="shared" ref="LT4:OE4" ca="1" si="5">IF(WEEKDAY(LT$6)=2,LT6,"")</f>
        <v>41708</v>
      </c>
      <c r="LU4" s="730" t="str">
        <f t="shared" ca="1" si="5"/>
        <v/>
      </c>
      <c r="LV4" s="730" t="str">
        <f t="shared" ca="1" si="5"/>
        <v/>
      </c>
      <c r="LW4" s="730" t="str">
        <f t="shared" ca="1" si="5"/>
        <v/>
      </c>
      <c r="LX4" s="730" t="str">
        <f t="shared" ca="1" si="5"/>
        <v/>
      </c>
      <c r="LY4" s="730" t="str">
        <f t="shared" ca="1" si="5"/>
        <v/>
      </c>
      <c r="LZ4" s="730" t="str">
        <f t="shared" ca="1" si="5"/>
        <v/>
      </c>
      <c r="MA4" s="730">
        <f t="shared" ca="1" si="5"/>
        <v>41715</v>
      </c>
      <c r="MB4" s="730" t="str">
        <f t="shared" ca="1" si="5"/>
        <v/>
      </c>
      <c r="MC4" s="730" t="str">
        <f t="shared" ca="1" si="5"/>
        <v/>
      </c>
      <c r="MD4" s="730" t="str">
        <f t="shared" ca="1" si="5"/>
        <v/>
      </c>
      <c r="ME4" s="730" t="str">
        <f t="shared" ca="1" si="5"/>
        <v/>
      </c>
      <c r="MF4" s="730" t="str">
        <f t="shared" ca="1" si="5"/>
        <v/>
      </c>
      <c r="MG4" s="730" t="str">
        <f t="shared" ca="1" si="5"/>
        <v/>
      </c>
      <c r="MH4" s="730">
        <f t="shared" ca="1" si="5"/>
        <v>41722</v>
      </c>
      <c r="MI4" s="730" t="str">
        <f t="shared" ca="1" si="5"/>
        <v/>
      </c>
      <c r="MJ4" s="730" t="str">
        <f t="shared" ca="1" si="5"/>
        <v/>
      </c>
      <c r="MK4" s="730" t="str">
        <f t="shared" ca="1" si="5"/>
        <v/>
      </c>
      <c r="ML4" s="730" t="str">
        <f t="shared" ca="1" si="5"/>
        <v/>
      </c>
      <c r="MM4" s="730" t="str">
        <f t="shared" ca="1" si="5"/>
        <v/>
      </c>
      <c r="MN4" s="730" t="str">
        <f t="shared" ca="1" si="5"/>
        <v/>
      </c>
      <c r="MO4" s="730">
        <f t="shared" ca="1" si="5"/>
        <v>41729</v>
      </c>
      <c r="MP4" s="730" t="str">
        <f t="shared" ca="1" si="5"/>
        <v/>
      </c>
      <c r="MQ4" s="730" t="str">
        <f t="shared" ca="1" si="5"/>
        <v/>
      </c>
      <c r="MR4" s="730" t="str">
        <f t="shared" ca="1" si="5"/>
        <v/>
      </c>
      <c r="MS4" s="730" t="str">
        <f t="shared" ca="1" si="5"/>
        <v/>
      </c>
      <c r="MT4" s="730" t="str">
        <f t="shared" ca="1" si="5"/>
        <v/>
      </c>
      <c r="MU4" s="730" t="str">
        <f t="shared" ca="1" si="5"/>
        <v/>
      </c>
      <c r="MV4" s="730">
        <f t="shared" ca="1" si="5"/>
        <v>41736</v>
      </c>
      <c r="MW4" s="730" t="str">
        <f t="shared" ca="1" si="5"/>
        <v/>
      </c>
      <c r="MX4" s="730" t="str">
        <f t="shared" ca="1" si="5"/>
        <v/>
      </c>
      <c r="MY4" s="730" t="str">
        <f t="shared" ca="1" si="5"/>
        <v/>
      </c>
      <c r="MZ4" s="730" t="str">
        <f t="shared" ca="1" si="5"/>
        <v/>
      </c>
      <c r="NA4" s="730" t="str">
        <f t="shared" ca="1" si="5"/>
        <v/>
      </c>
      <c r="NB4" s="730" t="str">
        <f t="shared" ca="1" si="5"/>
        <v/>
      </c>
      <c r="NC4" s="730">
        <f t="shared" ca="1" si="5"/>
        <v>41743</v>
      </c>
      <c r="ND4" s="730" t="str">
        <f t="shared" ca="1" si="5"/>
        <v/>
      </c>
      <c r="NE4" s="730" t="str">
        <f t="shared" ca="1" si="5"/>
        <v/>
      </c>
      <c r="NF4" s="730" t="str">
        <f t="shared" ca="1" si="5"/>
        <v/>
      </c>
      <c r="NG4" s="730" t="str">
        <f t="shared" ca="1" si="5"/>
        <v/>
      </c>
      <c r="NH4" s="730" t="str">
        <f t="shared" ca="1" si="5"/>
        <v/>
      </c>
      <c r="NI4" s="730" t="str">
        <f t="shared" ca="1" si="5"/>
        <v/>
      </c>
      <c r="NJ4" s="730">
        <f t="shared" ca="1" si="5"/>
        <v>41750</v>
      </c>
      <c r="NK4" s="730" t="str">
        <f t="shared" ca="1" si="5"/>
        <v/>
      </c>
      <c r="NL4" s="730" t="str">
        <f t="shared" ca="1" si="5"/>
        <v/>
      </c>
      <c r="NM4" s="730" t="str">
        <f t="shared" ca="1" si="5"/>
        <v/>
      </c>
      <c r="NN4" s="730" t="str">
        <f t="shared" ca="1" si="5"/>
        <v/>
      </c>
      <c r="NO4" s="730" t="str">
        <f t="shared" ca="1" si="5"/>
        <v/>
      </c>
      <c r="NP4" s="730" t="str">
        <f t="shared" ca="1" si="5"/>
        <v/>
      </c>
      <c r="NQ4" s="730">
        <f t="shared" ca="1" si="5"/>
        <v>41757</v>
      </c>
      <c r="NR4" s="730" t="str">
        <f t="shared" ca="1" si="5"/>
        <v/>
      </c>
      <c r="NS4" s="730" t="str">
        <f t="shared" ca="1" si="5"/>
        <v/>
      </c>
      <c r="NT4" s="730" t="str">
        <f t="shared" ca="1" si="5"/>
        <v/>
      </c>
      <c r="NU4" s="730" t="str">
        <f t="shared" ca="1" si="5"/>
        <v/>
      </c>
      <c r="NV4" s="730" t="str">
        <f t="shared" ca="1" si="5"/>
        <v/>
      </c>
      <c r="NW4" s="730" t="str">
        <f t="shared" ca="1" si="5"/>
        <v/>
      </c>
      <c r="NX4" s="730">
        <f t="shared" ca="1" si="5"/>
        <v>41764</v>
      </c>
      <c r="NY4" s="730" t="str">
        <f t="shared" ca="1" si="5"/>
        <v/>
      </c>
      <c r="NZ4" s="730" t="str">
        <f t="shared" ca="1" si="5"/>
        <v/>
      </c>
      <c r="OA4" s="730" t="str">
        <f t="shared" ca="1" si="5"/>
        <v/>
      </c>
      <c r="OB4" s="730" t="str">
        <f t="shared" ca="1" si="5"/>
        <v/>
      </c>
      <c r="OC4" s="730" t="str">
        <f t="shared" ca="1" si="5"/>
        <v/>
      </c>
      <c r="OD4" s="730" t="str">
        <f t="shared" ca="1" si="5"/>
        <v/>
      </c>
      <c r="OE4" s="730">
        <f t="shared" ca="1" si="5"/>
        <v>41771</v>
      </c>
      <c r="OF4" s="730" t="str">
        <f t="shared" ref="OF4:QQ4" ca="1" si="6">IF(WEEKDAY(OF$6)=2,OF6,"")</f>
        <v/>
      </c>
      <c r="OG4" s="730" t="str">
        <f t="shared" ca="1" si="6"/>
        <v/>
      </c>
      <c r="OH4" s="730" t="str">
        <f t="shared" ca="1" si="6"/>
        <v/>
      </c>
      <c r="OI4" s="730" t="str">
        <f t="shared" ca="1" si="6"/>
        <v/>
      </c>
      <c r="OJ4" s="730" t="str">
        <f t="shared" ca="1" si="6"/>
        <v/>
      </c>
      <c r="OK4" s="730" t="str">
        <f t="shared" ca="1" si="6"/>
        <v/>
      </c>
      <c r="OL4" s="730">
        <f t="shared" ca="1" si="6"/>
        <v>41778</v>
      </c>
      <c r="OM4" s="730" t="str">
        <f t="shared" ca="1" si="6"/>
        <v/>
      </c>
      <c r="ON4" s="730" t="str">
        <f t="shared" ca="1" si="6"/>
        <v/>
      </c>
      <c r="OO4" s="730" t="str">
        <f t="shared" ca="1" si="6"/>
        <v/>
      </c>
      <c r="OP4" s="730" t="str">
        <f t="shared" ca="1" si="6"/>
        <v/>
      </c>
      <c r="OQ4" s="730" t="str">
        <f t="shared" ca="1" si="6"/>
        <v/>
      </c>
      <c r="OR4" s="730" t="str">
        <f t="shared" ca="1" si="6"/>
        <v/>
      </c>
      <c r="OS4" s="730">
        <f t="shared" ca="1" si="6"/>
        <v>41785</v>
      </c>
      <c r="OT4" s="730" t="str">
        <f t="shared" ca="1" si="6"/>
        <v/>
      </c>
      <c r="OU4" s="730" t="str">
        <f t="shared" ca="1" si="6"/>
        <v/>
      </c>
      <c r="OV4" s="730" t="str">
        <f t="shared" ca="1" si="6"/>
        <v/>
      </c>
      <c r="OW4" s="730" t="str">
        <f t="shared" ca="1" si="6"/>
        <v/>
      </c>
      <c r="OX4" s="730" t="str">
        <f t="shared" ca="1" si="6"/>
        <v/>
      </c>
      <c r="OY4" s="730" t="str">
        <f t="shared" ca="1" si="6"/>
        <v/>
      </c>
      <c r="OZ4" s="730">
        <f t="shared" ca="1" si="6"/>
        <v>41792</v>
      </c>
      <c r="PA4" s="730" t="str">
        <f t="shared" ca="1" si="6"/>
        <v/>
      </c>
      <c r="PB4" s="730" t="str">
        <f t="shared" ca="1" si="6"/>
        <v/>
      </c>
      <c r="PC4" s="730" t="str">
        <f t="shared" ca="1" si="6"/>
        <v/>
      </c>
      <c r="PD4" s="730" t="str">
        <f t="shared" ca="1" si="6"/>
        <v/>
      </c>
      <c r="PE4" s="730" t="str">
        <f t="shared" ca="1" si="6"/>
        <v/>
      </c>
      <c r="PF4" s="730" t="str">
        <f t="shared" ca="1" si="6"/>
        <v/>
      </c>
      <c r="PG4" s="730">
        <f t="shared" ca="1" si="6"/>
        <v>41799</v>
      </c>
      <c r="PH4" s="730" t="str">
        <f t="shared" ca="1" si="6"/>
        <v/>
      </c>
      <c r="PI4" s="730" t="str">
        <f t="shared" ca="1" si="6"/>
        <v/>
      </c>
      <c r="PJ4" s="730" t="str">
        <f t="shared" ca="1" si="6"/>
        <v/>
      </c>
      <c r="PK4" s="730" t="str">
        <f t="shared" ca="1" si="6"/>
        <v/>
      </c>
      <c r="PL4" s="730" t="str">
        <f t="shared" ca="1" si="6"/>
        <v/>
      </c>
      <c r="PM4" s="730" t="str">
        <f t="shared" ca="1" si="6"/>
        <v/>
      </c>
      <c r="PN4" s="730">
        <f t="shared" ca="1" si="6"/>
        <v>41806</v>
      </c>
      <c r="PO4" s="730" t="str">
        <f t="shared" ca="1" si="6"/>
        <v/>
      </c>
      <c r="PP4" s="730" t="str">
        <f t="shared" ca="1" si="6"/>
        <v/>
      </c>
      <c r="PQ4" s="730" t="str">
        <f t="shared" ca="1" si="6"/>
        <v/>
      </c>
      <c r="PR4" s="730" t="str">
        <f t="shared" ca="1" si="6"/>
        <v/>
      </c>
      <c r="PS4" s="730" t="str">
        <f t="shared" ca="1" si="6"/>
        <v/>
      </c>
      <c r="PT4" s="730" t="str">
        <f t="shared" ca="1" si="6"/>
        <v/>
      </c>
      <c r="PU4" s="730">
        <f t="shared" ca="1" si="6"/>
        <v>41813</v>
      </c>
      <c r="PV4" s="730" t="str">
        <f t="shared" ca="1" si="6"/>
        <v/>
      </c>
      <c r="PW4" s="730" t="str">
        <f t="shared" ca="1" si="6"/>
        <v/>
      </c>
      <c r="PX4" s="730" t="str">
        <f t="shared" ca="1" si="6"/>
        <v/>
      </c>
      <c r="PY4" s="730" t="str">
        <f t="shared" ca="1" si="6"/>
        <v/>
      </c>
      <c r="PZ4" s="730" t="str">
        <f t="shared" ca="1" si="6"/>
        <v/>
      </c>
      <c r="QA4" s="730" t="str">
        <f t="shared" ca="1" si="6"/>
        <v/>
      </c>
      <c r="QB4" s="730">
        <f t="shared" ca="1" si="6"/>
        <v>41820</v>
      </c>
      <c r="QC4" s="730" t="str">
        <f t="shared" ca="1" si="6"/>
        <v/>
      </c>
      <c r="QD4" s="730" t="str">
        <f t="shared" ca="1" si="6"/>
        <v/>
      </c>
      <c r="QE4" s="730" t="str">
        <f t="shared" ca="1" si="6"/>
        <v/>
      </c>
      <c r="QF4" s="730" t="str">
        <f t="shared" ca="1" si="6"/>
        <v/>
      </c>
      <c r="QG4" s="730" t="str">
        <f t="shared" ca="1" si="6"/>
        <v/>
      </c>
      <c r="QH4" s="730" t="str">
        <f t="shared" ca="1" si="6"/>
        <v/>
      </c>
      <c r="QI4" s="730">
        <f t="shared" ca="1" si="6"/>
        <v>41827</v>
      </c>
      <c r="QJ4" s="730" t="str">
        <f t="shared" ca="1" si="6"/>
        <v/>
      </c>
      <c r="QK4" s="730" t="str">
        <f t="shared" ca="1" si="6"/>
        <v/>
      </c>
      <c r="QL4" s="730" t="str">
        <f t="shared" ca="1" si="6"/>
        <v/>
      </c>
      <c r="QM4" s="730" t="str">
        <f t="shared" ca="1" si="6"/>
        <v/>
      </c>
      <c r="QN4" s="730" t="str">
        <f t="shared" ca="1" si="6"/>
        <v/>
      </c>
      <c r="QO4" s="730" t="str">
        <f t="shared" ca="1" si="6"/>
        <v/>
      </c>
      <c r="QP4" s="730">
        <f t="shared" ca="1" si="6"/>
        <v>41834</v>
      </c>
      <c r="QQ4" s="730" t="str">
        <f t="shared" ca="1" si="6"/>
        <v/>
      </c>
      <c r="QR4" s="730" t="str">
        <f t="shared" ref="QR4:TC4" ca="1" si="7">IF(WEEKDAY(QR$6)=2,QR6,"")</f>
        <v/>
      </c>
      <c r="QS4" s="730" t="str">
        <f t="shared" ca="1" si="7"/>
        <v/>
      </c>
      <c r="QT4" s="730" t="str">
        <f t="shared" ca="1" si="7"/>
        <v/>
      </c>
      <c r="QU4" s="730" t="str">
        <f t="shared" ca="1" si="7"/>
        <v/>
      </c>
      <c r="QV4" s="730" t="str">
        <f t="shared" ca="1" si="7"/>
        <v/>
      </c>
      <c r="QW4" s="730">
        <f t="shared" ca="1" si="7"/>
        <v>41841</v>
      </c>
      <c r="QX4" s="730" t="str">
        <f t="shared" ca="1" si="7"/>
        <v/>
      </c>
      <c r="QY4" s="730" t="str">
        <f t="shared" ca="1" si="7"/>
        <v/>
      </c>
      <c r="QZ4" s="730" t="str">
        <f t="shared" ca="1" si="7"/>
        <v/>
      </c>
      <c r="RA4" s="730" t="str">
        <f t="shared" ca="1" si="7"/>
        <v/>
      </c>
      <c r="RB4" s="730" t="str">
        <f t="shared" ca="1" si="7"/>
        <v/>
      </c>
      <c r="RC4" s="730" t="str">
        <f t="shared" ca="1" si="7"/>
        <v/>
      </c>
      <c r="RD4" s="730">
        <f t="shared" ca="1" si="7"/>
        <v>41848</v>
      </c>
      <c r="RE4" s="730" t="str">
        <f t="shared" ca="1" si="7"/>
        <v/>
      </c>
      <c r="RF4" s="730" t="str">
        <f t="shared" ca="1" si="7"/>
        <v/>
      </c>
      <c r="RG4" s="730" t="str">
        <f t="shared" ca="1" si="7"/>
        <v/>
      </c>
      <c r="RH4" s="730" t="str">
        <f t="shared" ca="1" si="7"/>
        <v/>
      </c>
      <c r="RI4" s="730" t="str">
        <f t="shared" ca="1" si="7"/>
        <v/>
      </c>
      <c r="RJ4" s="730" t="str">
        <f t="shared" ca="1" si="7"/>
        <v/>
      </c>
      <c r="RK4" s="730">
        <f t="shared" ca="1" si="7"/>
        <v>41855</v>
      </c>
      <c r="RL4" s="730" t="str">
        <f t="shared" ca="1" si="7"/>
        <v/>
      </c>
      <c r="RM4" s="730" t="str">
        <f t="shared" ca="1" si="7"/>
        <v/>
      </c>
      <c r="RN4" s="730" t="str">
        <f t="shared" ca="1" si="7"/>
        <v/>
      </c>
      <c r="RO4" s="730" t="str">
        <f t="shared" ca="1" si="7"/>
        <v/>
      </c>
      <c r="RP4" s="730" t="str">
        <f t="shared" ca="1" si="7"/>
        <v/>
      </c>
      <c r="RQ4" s="730" t="str">
        <f t="shared" ca="1" si="7"/>
        <v/>
      </c>
      <c r="RR4" s="730">
        <f t="shared" ca="1" si="7"/>
        <v>41862</v>
      </c>
      <c r="RS4" s="730" t="str">
        <f t="shared" ca="1" si="7"/>
        <v/>
      </c>
      <c r="RT4" s="730" t="str">
        <f t="shared" ca="1" si="7"/>
        <v/>
      </c>
      <c r="RU4" s="730" t="str">
        <f t="shared" ca="1" si="7"/>
        <v/>
      </c>
      <c r="RV4" s="730" t="str">
        <f t="shared" ca="1" si="7"/>
        <v/>
      </c>
      <c r="RW4" s="730" t="str">
        <f t="shared" ca="1" si="7"/>
        <v/>
      </c>
      <c r="RX4" s="730" t="str">
        <f t="shared" ca="1" si="7"/>
        <v/>
      </c>
      <c r="RY4" s="730">
        <f t="shared" ca="1" si="7"/>
        <v>41869</v>
      </c>
      <c r="RZ4" s="730" t="str">
        <f t="shared" ca="1" si="7"/>
        <v/>
      </c>
      <c r="SA4" s="730" t="str">
        <f t="shared" ca="1" si="7"/>
        <v/>
      </c>
      <c r="SB4" s="730" t="str">
        <f t="shared" ca="1" si="7"/>
        <v/>
      </c>
      <c r="SC4" s="730" t="str">
        <f t="shared" ca="1" si="7"/>
        <v/>
      </c>
      <c r="SD4" s="730" t="str">
        <f t="shared" ca="1" si="7"/>
        <v/>
      </c>
      <c r="SE4" s="730" t="str">
        <f t="shared" ca="1" si="7"/>
        <v/>
      </c>
      <c r="SF4" s="730">
        <f t="shared" ca="1" si="7"/>
        <v>41876</v>
      </c>
      <c r="SG4" s="730" t="str">
        <f t="shared" ca="1" si="7"/>
        <v/>
      </c>
      <c r="SH4" s="730" t="str">
        <f t="shared" ca="1" si="7"/>
        <v/>
      </c>
      <c r="SI4" s="730" t="str">
        <f t="shared" ca="1" si="7"/>
        <v/>
      </c>
      <c r="SJ4" s="730" t="str">
        <f t="shared" ca="1" si="7"/>
        <v/>
      </c>
      <c r="SK4" s="730" t="str">
        <f t="shared" ca="1" si="7"/>
        <v/>
      </c>
      <c r="SL4" s="730" t="str">
        <f t="shared" ca="1" si="7"/>
        <v/>
      </c>
      <c r="SM4" s="730">
        <f t="shared" ca="1" si="7"/>
        <v>41883</v>
      </c>
      <c r="SN4" s="730" t="str">
        <f t="shared" ca="1" si="7"/>
        <v/>
      </c>
      <c r="SO4" s="730" t="str">
        <f t="shared" ca="1" si="7"/>
        <v/>
      </c>
      <c r="SP4" s="730" t="str">
        <f t="shared" ca="1" si="7"/>
        <v/>
      </c>
      <c r="SQ4" s="730" t="str">
        <f t="shared" ca="1" si="7"/>
        <v/>
      </c>
      <c r="SR4" s="730" t="str">
        <f t="shared" ca="1" si="7"/>
        <v/>
      </c>
      <c r="SS4" s="730" t="str">
        <f t="shared" ca="1" si="7"/>
        <v/>
      </c>
      <c r="ST4" s="730">
        <f t="shared" ca="1" si="7"/>
        <v>41890</v>
      </c>
      <c r="SU4" s="730" t="str">
        <f t="shared" ca="1" si="7"/>
        <v/>
      </c>
      <c r="SV4" s="730" t="str">
        <f t="shared" ca="1" si="7"/>
        <v/>
      </c>
      <c r="SW4" s="730" t="str">
        <f t="shared" ca="1" si="7"/>
        <v/>
      </c>
      <c r="SX4" s="730" t="str">
        <f t="shared" ca="1" si="7"/>
        <v/>
      </c>
      <c r="SY4" s="730" t="str">
        <f t="shared" ca="1" si="7"/>
        <v/>
      </c>
      <c r="SZ4" s="730" t="str">
        <f t="shared" ca="1" si="7"/>
        <v/>
      </c>
      <c r="TA4" s="730">
        <f t="shared" ca="1" si="7"/>
        <v>41897</v>
      </c>
      <c r="TB4" s="730" t="str">
        <f t="shared" ca="1" si="7"/>
        <v/>
      </c>
      <c r="TC4" s="730" t="str">
        <f t="shared" ca="1" si="7"/>
        <v/>
      </c>
      <c r="TD4" s="730" t="str">
        <f t="shared" ref="TD4:VO4" ca="1" si="8">IF(WEEKDAY(TD$6)=2,TD6,"")</f>
        <v/>
      </c>
      <c r="TE4" s="730" t="str">
        <f t="shared" ca="1" si="8"/>
        <v/>
      </c>
      <c r="TF4" s="730" t="str">
        <f t="shared" ca="1" si="8"/>
        <v/>
      </c>
      <c r="TG4" s="730" t="str">
        <f t="shared" ca="1" si="8"/>
        <v/>
      </c>
      <c r="TH4" s="730">
        <f t="shared" ca="1" si="8"/>
        <v>41904</v>
      </c>
      <c r="TI4" s="730" t="str">
        <f t="shared" ca="1" si="8"/>
        <v/>
      </c>
      <c r="TJ4" s="730" t="str">
        <f t="shared" ca="1" si="8"/>
        <v/>
      </c>
      <c r="TK4" s="730" t="str">
        <f t="shared" ca="1" si="8"/>
        <v/>
      </c>
      <c r="TL4" s="730" t="str">
        <f t="shared" ca="1" si="8"/>
        <v/>
      </c>
      <c r="TM4" s="730" t="str">
        <f t="shared" ca="1" si="8"/>
        <v/>
      </c>
      <c r="TN4" s="730" t="str">
        <f t="shared" ca="1" si="8"/>
        <v/>
      </c>
      <c r="TO4" s="730">
        <f t="shared" ca="1" si="8"/>
        <v>41911</v>
      </c>
      <c r="TP4" s="730" t="str">
        <f t="shared" ca="1" si="8"/>
        <v/>
      </c>
      <c r="TQ4" s="730" t="str">
        <f t="shared" ca="1" si="8"/>
        <v/>
      </c>
      <c r="TR4" s="730" t="str">
        <f t="shared" ca="1" si="8"/>
        <v/>
      </c>
      <c r="TS4" s="730" t="str">
        <f t="shared" ca="1" si="8"/>
        <v/>
      </c>
      <c r="TT4" s="730" t="str">
        <f t="shared" ca="1" si="8"/>
        <v/>
      </c>
      <c r="TU4" s="730" t="str">
        <f t="shared" ca="1" si="8"/>
        <v/>
      </c>
      <c r="TV4" s="730">
        <f t="shared" ca="1" si="8"/>
        <v>41918</v>
      </c>
      <c r="TW4" s="730" t="str">
        <f t="shared" ca="1" si="8"/>
        <v/>
      </c>
      <c r="TX4" s="730" t="str">
        <f t="shared" ca="1" si="8"/>
        <v/>
      </c>
      <c r="TY4" s="730" t="str">
        <f t="shared" ca="1" si="8"/>
        <v/>
      </c>
      <c r="TZ4" s="730" t="str">
        <f t="shared" ca="1" si="8"/>
        <v/>
      </c>
      <c r="UA4" s="730" t="str">
        <f t="shared" ca="1" si="8"/>
        <v/>
      </c>
      <c r="UB4" s="730" t="str">
        <f t="shared" ca="1" si="8"/>
        <v/>
      </c>
      <c r="UC4" s="730">
        <f t="shared" ca="1" si="8"/>
        <v>41925</v>
      </c>
      <c r="UD4" s="730" t="str">
        <f t="shared" ca="1" si="8"/>
        <v/>
      </c>
      <c r="UE4" s="730" t="str">
        <f t="shared" ca="1" si="8"/>
        <v/>
      </c>
      <c r="UF4" s="730" t="str">
        <f t="shared" ca="1" si="8"/>
        <v/>
      </c>
      <c r="UG4" s="730" t="str">
        <f t="shared" ca="1" si="8"/>
        <v/>
      </c>
      <c r="UH4" s="730" t="str">
        <f t="shared" ca="1" si="8"/>
        <v/>
      </c>
      <c r="UI4" s="730" t="str">
        <f t="shared" ca="1" si="8"/>
        <v/>
      </c>
      <c r="UJ4" s="730">
        <f t="shared" ca="1" si="8"/>
        <v>41932</v>
      </c>
      <c r="UK4" s="730" t="str">
        <f t="shared" ca="1" si="8"/>
        <v/>
      </c>
      <c r="UL4" s="730" t="str">
        <f t="shared" ca="1" si="8"/>
        <v/>
      </c>
      <c r="UM4" s="730" t="str">
        <f t="shared" ca="1" si="8"/>
        <v/>
      </c>
      <c r="UN4" s="730" t="str">
        <f t="shared" ca="1" si="8"/>
        <v/>
      </c>
      <c r="UO4" s="730" t="str">
        <f t="shared" ca="1" si="8"/>
        <v/>
      </c>
      <c r="UP4" s="730" t="str">
        <f t="shared" ca="1" si="8"/>
        <v/>
      </c>
      <c r="UQ4" s="730">
        <f t="shared" ca="1" si="8"/>
        <v>41939</v>
      </c>
      <c r="UR4" s="730" t="str">
        <f t="shared" ca="1" si="8"/>
        <v/>
      </c>
      <c r="US4" s="730" t="str">
        <f t="shared" ca="1" si="8"/>
        <v/>
      </c>
      <c r="UT4" s="730" t="str">
        <f t="shared" ca="1" si="8"/>
        <v/>
      </c>
      <c r="UU4" s="730" t="str">
        <f t="shared" ca="1" si="8"/>
        <v/>
      </c>
      <c r="UV4" s="730" t="str">
        <f t="shared" ca="1" si="8"/>
        <v/>
      </c>
      <c r="UW4" s="730" t="str">
        <f t="shared" ca="1" si="8"/>
        <v/>
      </c>
      <c r="UX4" s="730">
        <f t="shared" ca="1" si="8"/>
        <v>41946</v>
      </c>
      <c r="UY4" s="730" t="str">
        <f t="shared" ca="1" si="8"/>
        <v/>
      </c>
      <c r="UZ4" s="730" t="str">
        <f t="shared" ca="1" si="8"/>
        <v/>
      </c>
      <c r="VA4" s="730" t="str">
        <f t="shared" ca="1" si="8"/>
        <v/>
      </c>
      <c r="VB4" s="730" t="str">
        <f t="shared" ca="1" si="8"/>
        <v/>
      </c>
      <c r="VC4" s="730" t="str">
        <f t="shared" ca="1" si="8"/>
        <v/>
      </c>
      <c r="VD4" s="730" t="str">
        <f t="shared" ca="1" si="8"/>
        <v/>
      </c>
      <c r="VE4" s="730">
        <f t="shared" ca="1" si="8"/>
        <v>41953</v>
      </c>
      <c r="VF4" s="730" t="str">
        <f t="shared" ca="1" si="8"/>
        <v/>
      </c>
      <c r="VG4" s="730" t="str">
        <f t="shared" ca="1" si="8"/>
        <v/>
      </c>
      <c r="VH4" s="730" t="str">
        <f t="shared" ca="1" si="8"/>
        <v/>
      </c>
      <c r="VI4" s="730" t="str">
        <f t="shared" ca="1" si="8"/>
        <v/>
      </c>
      <c r="VJ4" s="730" t="str">
        <f t="shared" ca="1" si="8"/>
        <v/>
      </c>
      <c r="VK4" s="730" t="str">
        <f t="shared" ca="1" si="8"/>
        <v/>
      </c>
      <c r="VL4" s="730">
        <f t="shared" ca="1" si="8"/>
        <v>41960</v>
      </c>
      <c r="VM4" s="730" t="str">
        <f t="shared" ca="1" si="8"/>
        <v/>
      </c>
      <c r="VN4" s="730" t="str">
        <f t="shared" ca="1" si="8"/>
        <v/>
      </c>
      <c r="VO4" s="730" t="str">
        <f t="shared" ca="1" si="8"/>
        <v/>
      </c>
      <c r="VP4" s="730" t="str">
        <f t="shared" ref="VP4:YA4" ca="1" si="9">IF(WEEKDAY(VP$6)=2,VP6,"")</f>
        <v/>
      </c>
      <c r="VQ4" s="730" t="str">
        <f t="shared" ca="1" si="9"/>
        <v/>
      </c>
      <c r="VR4" s="730" t="str">
        <f t="shared" ca="1" si="9"/>
        <v/>
      </c>
      <c r="VS4" s="730">
        <f t="shared" ca="1" si="9"/>
        <v>41967</v>
      </c>
      <c r="VT4" s="730" t="str">
        <f t="shared" ca="1" si="9"/>
        <v/>
      </c>
      <c r="VU4" s="730" t="str">
        <f t="shared" ca="1" si="9"/>
        <v/>
      </c>
      <c r="VV4" s="730" t="str">
        <f t="shared" ca="1" si="9"/>
        <v/>
      </c>
      <c r="VW4" s="730" t="str">
        <f t="shared" ca="1" si="9"/>
        <v/>
      </c>
      <c r="VX4" s="730" t="str">
        <f t="shared" ca="1" si="9"/>
        <v/>
      </c>
      <c r="VY4" s="730" t="str">
        <f t="shared" ca="1" si="9"/>
        <v/>
      </c>
      <c r="VZ4" s="730">
        <f t="shared" ca="1" si="9"/>
        <v>41974</v>
      </c>
      <c r="WA4" s="730" t="str">
        <f t="shared" ca="1" si="9"/>
        <v/>
      </c>
      <c r="WB4" s="730" t="str">
        <f t="shared" ca="1" si="9"/>
        <v/>
      </c>
      <c r="WC4" s="730" t="str">
        <f t="shared" ca="1" si="9"/>
        <v/>
      </c>
      <c r="WD4" s="730" t="str">
        <f t="shared" ca="1" si="9"/>
        <v/>
      </c>
      <c r="WE4" s="730" t="str">
        <f t="shared" ca="1" si="9"/>
        <v/>
      </c>
      <c r="WF4" s="730" t="str">
        <f t="shared" ca="1" si="9"/>
        <v/>
      </c>
      <c r="WG4" s="730">
        <f t="shared" ca="1" si="9"/>
        <v>41981</v>
      </c>
      <c r="WH4" s="730" t="str">
        <f t="shared" ca="1" si="9"/>
        <v/>
      </c>
      <c r="WI4" s="730" t="str">
        <f t="shared" ca="1" si="9"/>
        <v/>
      </c>
      <c r="WJ4" s="730" t="str">
        <f t="shared" ca="1" si="9"/>
        <v/>
      </c>
      <c r="WK4" s="730" t="str">
        <f t="shared" ca="1" si="9"/>
        <v/>
      </c>
      <c r="WL4" s="730" t="str">
        <f t="shared" ca="1" si="9"/>
        <v/>
      </c>
      <c r="WM4" s="730" t="str">
        <f t="shared" ca="1" si="9"/>
        <v/>
      </c>
      <c r="WN4" s="730">
        <f t="shared" ca="1" si="9"/>
        <v>41988</v>
      </c>
      <c r="WO4" s="730" t="str">
        <f t="shared" ca="1" si="9"/>
        <v/>
      </c>
      <c r="WP4" s="730" t="str">
        <f t="shared" ca="1" si="9"/>
        <v/>
      </c>
      <c r="WQ4" s="730" t="str">
        <f t="shared" ca="1" si="9"/>
        <v/>
      </c>
      <c r="WR4" s="730" t="str">
        <f t="shared" ca="1" si="9"/>
        <v/>
      </c>
      <c r="WS4" s="730" t="str">
        <f t="shared" ca="1" si="9"/>
        <v/>
      </c>
      <c r="WT4" s="730" t="str">
        <f t="shared" ca="1" si="9"/>
        <v/>
      </c>
      <c r="WU4" s="730">
        <f t="shared" ca="1" si="9"/>
        <v>41995</v>
      </c>
      <c r="WV4" s="730" t="str">
        <f t="shared" ca="1" si="9"/>
        <v/>
      </c>
      <c r="WW4" s="730" t="str">
        <f t="shared" ca="1" si="9"/>
        <v/>
      </c>
      <c r="WX4" s="730" t="str">
        <f t="shared" ca="1" si="9"/>
        <v/>
      </c>
      <c r="WY4" s="730" t="str">
        <f t="shared" ca="1" si="9"/>
        <v/>
      </c>
      <c r="WZ4" s="730" t="str">
        <f t="shared" ca="1" si="9"/>
        <v/>
      </c>
      <c r="XA4" s="730" t="str">
        <f t="shared" ca="1" si="9"/>
        <v/>
      </c>
      <c r="XB4" s="730">
        <f t="shared" ca="1" si="9"/>
        <v>42002</v>
      </c>
      <c r="XC4" s="730" t="str">
        <f t="shared" ca="1" si="9"/>
        <v/>
      </c>
      <c r="XD4" s="730" t="str">
        <f t="shared" ca="1" si="9"/>
        <v/>
      </c>
      <c r="XE4" s="730" t="str">
        <f t="shared" ca="1" si="9"/>
        <v/>
      </c>
      <c r="XF4" s="730" t="str">
        <f t="shared" ca="1" si="9"/>
        <v/>
      </c>
      <c r="XG4" s="730" t="str">
        <f t="shared" ca="1" si="9"/>
        <v/>
      </c>
      <c r="XH4" s="730" t="str">
        <f t="shared" ca="1" si="9"/>
        <v/>
      </c>
      <c r="XI4" s="730">
        <f t="shared" ca="1" si="9"/>
        <v>42009</v>
      </c>
      <c r="XJ4" s="730" t="str">
        <f t="shared" ca="1" si="9"/>
        <v/>
      </c>
      <c r="XK4" s="730" t="str">
        <f t="shared" ca="1" si="9"/>
        <v/>
      </c>
      <c r="XL4" s="730" t="str">
        <f t="shared" ca="1" si="9"/>
        <v/>
      </c>
      <c r="XM4" s="730" t="str">
        <f t="shared" ca="1" si="9"/>
        <v/>
      </c>
      <c r="XN4" s="730" t="str">
        <f t="shared" ca="1" si="9"/>
        <v/>
      </c>
      <c r="XO4" s="730" t="str">
        <f t="shared" ca="1" si="9"/>
        <v/>
      </c>
      <c r="XP4" s="730">
        <f t="shared" ca="1" si="9"/>
        <v>42016</v>
      </c>
      <c r="XQ4" s="730" t="str">
        <f t="shared" ca="1" si="9"/>
        <v/>
      </c>
      <c r="XR4" s="730" t="str">
        <f t="shared" ca="1" si="9"/>
        <v/>
      </c>
      <c r="XS4" s="730" t="str">
        <f t="shared" ca="1" si="9"/>
        <v/>
      </c>
      <c r="XT4" s="730" t="str">
        <f t="shared" ca="1" si="9"/>
        <v/>
      </c>
      <c r="XU4" s="730" t="str">
        <f t="shared" ca="1" si="9"/>
        <v/>
      </c>
      <c r="XV4" s="730" t="str">
        <f t="shared" ca="1" si="9"/>
        <v/>
      </c>
      <c r="XW4" s="730">
        <f t="shared" ca="1" si="9"/>
        <v>42023</v>
      </c>
      <c r="XX4" s="730" t="str">
        <f t="shared" ca="1" si="9"/>
        <v/>
      </c>
      <c r="XY4" s="730" t="str">
        <f t="shared" ca="1" si="9"/>
        <v/>
      </c>
      <c r="XZ4" s="730" t="str">
        <f t="shared" ca="1" si="9"/>
        <v/>
      </c>
      <c r="YA4" s="730" t="str">
        <f t="shared" ca="1" si="9"/>
        <v/>
      </c>
      <c r="YB4" s="730" t="str">
        <f t="shared" ref="YB4:ZZ4" ca="1" si="10">IF(WEEKDAY(YB$6)=2,YB6,"")</f>
        <v/>
      </c>
      <c r="YC4" s="730" t="str">
        <f t="shared" ca="1" si="10"/>
        <v/>
      </c>
      <c r="YD4" s="730">
        <f t="shared" ca="1" si="10"/>
        <v>42030</v>
      </c>
      <c r="YE4" s="730" t="str">
        <f t="shared" ca="1" si="10"/>
        <v/>
      </c>
      <c r="YF4" s="730" t="str">
        <f t="shared" ca="1" si="10"/>
        <v/>
      </c>
      <c r="YG4" s="730" t="str">
        <f t="shared" ca="1" si="10"/>
        <v/>
      </c>
      <c r="YH4" s="730" t="str">
        <f t="shared" ca="1" si="10"/>
        <v/>
      </c>
      <c r="YI4" s="730" t="str">
        <f t="shared" ca="1" si="10"/>
        <v/>
      </c>
      <c r="YJ4" s="730" t="str">
        <f t="shared" ca="1" si="10"/>
        <v/>
      </c>
      <c r="YK4" s="730">
        <f t="shared" ca="1" si="10"/>
        <v>42037</v>
      </c>
      <c r="YL4" s="730" t="str">
        <f t="shared" ca="1" si="10"/>
        <v/>
      </c>
      <c r="YM4" s="730" t="str">
        <f t="shared" ca="1" si="10"/>
        <v/>
      </c>
      <c r="YN4" s="730" t="str">
        <f t="shared" ca="1" si="10"/>
        <v/>
      </c>
      <c r="YO4" s="730" t="str">
        <f t="shared" ca="1" si="10"/>
        <v/>
      </c>
      <c r="YP4" s="730" t="str">
        <f t="shared" ca="1" si="10"/>
        <v/>
      </c>
      <c r="YQ4" s="730" t="str">
        <f t="shared" ca="1" si="10"/>
        <v/>
      </c>
      <c r="YR4" s="730">
        <f t="shared" ca="1" si="10"/>
        <v>42044</v>
      </c>
      <c r="YS4" s="730" t="str">
        <f t="shared" ca="1" si="10"/>
        <v/>
      </c>
      <c r="YT4" s="730" t="str">
        <f t="shared" ca="1" si="10"/>
        <v/>
      </c>
      <c r="YU4" s="730" t="str">
        <f t="shared" ca="1" si="10"/>
        <v/>
      </c>
      <c r="YV4" s="730" t="str">
        <f t="shared" ca="1" si="10"/>
        <v/>
      </c>
      <c r="YW4" s="730" t="str">
        <f t="shared" ca="1" si="10"/>
        <v/>
      </c>
      <c r="YX4" s="730" t="str">
        <f t="shared" ca="1" si="10"/>
        <v/>
      </c>
      <c r="YY4" s="730">
        <f t="shared" ca="1" si="10"/>
        <v>42051</v>
      </c>
      <c r="YZ4" s="730" t="str">
        <f t="shared" ca="1" si="10"/>
        <v/>
      </c>
      <c r="ZA4" s="730" t="str">
        <f t="shared" ca="1" si="10"/>
        <v/>
      </c>
      <c r="ZB4" s="730" t="str">
        <f t="shared" ca="1" si="10"/>
        <v/>
      </c>
      <c r="ZC4" s="730" t="str">
        <f t="shared" ca="1" si="10"/>
        <v/>
      </c>
      <c r="ZD4" s="730" t="str">
        <f t="shared" ca="1" si="10"/>
        <v/>
      </c>
      <c r="ZE4" s="730" t="str">
        <f t="shared" ca="1" si="10"/>
        <v/>
      </c>
      <c r="ZF4" s="730">
        <f t="shared" ca="1" si="10"/>
        <v>42058</v>
      </c>
      <c r="ZG4" s="730" t="str">
        <f t="shared" ca="1" si="10"/>
        <v/>
      </c>
      <c r="ZH4" s="730" t="str">
        <f t="shared" ca="1" si="10"/>
        <v/>
      </c>
      <c r="ZI4" s="730" t="str">
        <f t="shared" ca="1" si="10"/>
        <v/>
      </c>
      <c r="ZJ4" s="730" t="str">
        <f t="shared" ca="1" si="10"/>
        <v/>
      </c>
      <c r="ZK4" s="730" t="str">
        <f t="shared" ca="1" si="10"/>
        <v/>
      </c>
      <c r="ZL4" s="730" t="str">
        <f t="shared" ca="1" si="10"/>
        <v/>
      </c>
      <c r="ZM4" s="730">
        <f t="shared" ca="1" si="10"/>
        <v>42065</v>
      </c>
      <c r="ZN4" s="730" t="str">
        <f t="shared" ca="1" si="10"/>
        <v/>
      </c>
      <c r="ZO4" s="730" t="str">
        <f t="shared" ca="1" si="10"/>
        <v/>
      </c>
      <c r="ZP4" s="730" t="str">
        <f t="shared" ca="1" si="10"/>
        <v/>
      </c>
      <c r="ZQ4" s="730" t="str">
        <f t="shared" ca="1" si="10"/>
        <v/>
      </c>
      <c r="ZR4" s="730" t="str">
        <f t="shared" ca="1" si="10"/>
        <v/>
      </c>
      <c r="ZS4" s="730" t="str">
        <f t="shared" ca="1" si="10"/>
        <v/>
      </c>
      <c r="ZT4" s="730">
        <f t="shared" ca="1" si="10"/>
        <v>42072</v>
      </c>
      <c r="ZU4" s="730" t="str">
        <f t="shared" ca="1" si="10"/>
        <v/>
      </c>
      <c r="ZV4" s="730" t="str">
        <f t="shared" ca="1" si="10"/>
        <v/>
      </c>
      <c r="ZW4" s="730" t="str">
        <f t="shared" ca="1" si="10"/>
        <v/>
      </c>
      <c r="ZX4" s="730" t="str">
        <f t="shared" ca="1" si="10"/>
        <v/>
      </c>
      <c r="ZY4" s="730" t="str">
        <f t="shared" ca="1" si="10"/>
        <v/>
      </c>
      <c r="ZZ4" s="730" t="str">
        <f t="shared" ca="1" si="10"/>
        <v/>
      </c>
      <c r="AAA4" s="588"/>
      <c r="AAD4" s="112"/>
      <c r="AAE4" s="551" t="s">
        <v>27</v>
      </c>
      <c r="AAF4" s="583" t="s">
        <v>173</v>
      </c>
      <c r="AAG4" s="77"/>
      <c r="AAH4" s="78">
        <f>WORKDAY(S.RuleEffective+44,1,S.DDL_DEQClosed)</f>
        <v>41610</v>
      </c>
      <c r="AAI4" s="63"/>
      <c r="AAJ4" s="508" t="s">
        <v>242</v>
      </c>
      <c r="AAK4" s="508"/>
      <c r="AAL4" s="65"/>
      <c r="AAM4" s="112"/>
      <c r="AAN4"/>
      <c r="AAP4" s="23" t="s">
        <v>0</v>
      </c>
      <c r="AAT4" s="23"/>
      <c r="AAU4" s="44"/>
    </row>
    <row r="5" spans="1:745" s="23" customFormat="1" ht="29.25" customHeight="1">
      <c r="A5" s="558"/>
      <c r="B5" s="317"/>
      <c r="C5" s="688"/>
      <c r="D5" s="205"/>
      <c r="E5" s="540" t="s">
        <v>180</v>
      </c>
      <c r="F5" s="235" t="s">
        <v>283</v>
      </c>
      <c r="G5" s="221" t="s">
        <v>247</v>
      </c>
      <c r="H5" s="221" t="s">
        <v>88</v>
      </c>
      <c r="I5" s="598"/>
      <c r="J5" s="609">
        <f ca="1">J6</f>
        <v>41386</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41393</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41400</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41407</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41414</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41421</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41428</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41435</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41442</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41449</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41456</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41463</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41470</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41477</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41484</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41491</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41498</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41505</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41512</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41519</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41526</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41533</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41540</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41547</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41554</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41561</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41568</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41575</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41582</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41589</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41596</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41603</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41610</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41617</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41624</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41631</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41638</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41645</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41652</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41659</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41666</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41673</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41680</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41687</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41694</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41701</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41708</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41715</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41722</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41729</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41736</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41743</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41750</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41757</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41764</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41771</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41778</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41785</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41792</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41799</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41806</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41813</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41820</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41827</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41834</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41841</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41848</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41855</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41862</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41869</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41876</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41883</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41890</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41897</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41904</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41911</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41918</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41925</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41932</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41939</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41946</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41953</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41960</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41967</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41974</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41981</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41988</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41995</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42002</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42009</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42016</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42023</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42030</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42037</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42044</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42051</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42058</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42065</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42072</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27</v>
      </c>
      <c r="AAF5" s="583" t="s">
        <v>173</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5" t="s">
        <v>0</v>
      </c>
      <c r="E6" s="765"/>
      <c r="F6" s="318">
        <f ca="1">NETWORKDAYS(TODAY(),H6)</f>
        <v>171</v>
      </c>
      <c r="G6" s="524">
        <v>41369</v>
      </c>
      <c r="H6" s="524">
        <f>AAH6</f>
        <v>41624</v>
      </c>
      <c r="I6" s="598"/>
      <c r="J6" s="610">
        <f ca="1">TODAY()+J3</f>
        <v>41386</v>
      </c>
      <c r="K6" s="610">
        <f ca="1">J$6+1</f>
        <v>41387</v>
      </c>
      <c r="L6" s="610">
        <f t="shared" ref="L6:BW6" ca="1" si="694">K$6+1</f>
        <v>41388</v>
      </c>
      <c r="M6" s="610">
        <f t="shared" ca="1" si="694"/>
        <v>41389</v>
      </c>
      <c r="N6" s="610">
        <f t="shared" ca="1" si="694"/>
        <v>41390</v>
      </c>
      <c r="O6" s="610">
        <f t="shared" ca="1" si="694"/>
        <v>41391</v>
      </c>
      <c r="P6" s="610">
        <f t="shared" ca="1" si="694"/>
        <v>41392</v>
      </c>
      <c r="Q6" s="610">
        <f t="shared" ca="1" si="694"/>
        <v>41393</v>
      </c>
      <c r="R6" s="610">
        <f t="shared" ca="1" si="694"/>
        <v>41394</v>
      </c>
      <c r="S6" s="610">
        <f t="shared" ca="1" si="694"/>
        <v>41395</v>
      </c>
      <c r="T6" s="610">
        <f t="shared" ca="1" si="694"/>
        <v>41396</v>
      </c>
      <c r="U6" s="610">
        <f t="shared" ca="1" si="694"/>
        <v>41397</v>
      </c>
      <c r="V6" s="610">
        <f t="shared" ca="1" si="694"/>
        <v>41398</v>
      </c>
      <c r="W6" s="610">
        <f t="shared" ca="1" si="694"/>
        <v>41399</v>
      </c>
      <c r="X6" s="610">
        <f t="shared" ca="1" si="694"/>
        <v>41400</v>
      </c>
      <c r="Y6" s="610">
        <f t="shared" ca="1" si="694"/>
        <v>41401</v>
      </c>
      <c r="Z6" s="610">
        <f t="shared" ca="1" si="694"/>
        <v>41402</v>
      </c>
      <c r="AA6" s="610">
        <f t="shared" ca="1" si="694"/>
        <v>41403</v>
      </c>
      <c r="AB6" s="610">
        <f t="shared" ca="1" si="694"/>
        <v>41404</v>
      </c>
      <c r="AC6" s="610">
        <f t="shared" ca="1" si="694"/>
        <v>41405</v>
      </c>
      <c r="AD6" s="610">
        <f t="shared" ca="1" si="694"/>
        <v>41406</v>
      </c>
      <c r="AE6" s="610">
        <f t="shared" ca="1" si="694"/>
        <v>41407</v>
      </c>
      <c r="AF6" s="610">
        <f t="shared" ca="1" si="694"/>
        <v>41408</v>
      </c>
      <c r="AG6" s="610">
        <f t="shared" ca="1" si="694"/>
        <v>41409</v>
      </c>
      <c r="AH6" s="610">
        <f t="shared" ca="1" si="694"/>
        <v>41410</v>
      </c>
      <c r="AI6" s="610">
        <f t="shared" ca="1" si="694"/>
        <v>41411</v>
      </c>
      <c r="AJ6" s="610">
        <f t="shared" ca="1" si="694"/>
        <v>41412</v>
      </c>
      <c r="AK6" s="610">
        <f t="shared" ca="1" si="694"/>
        <v>41413</v>
      </c>
      <c r="AL6" s="610">
        <f t="shared" ca="1" si="694"/>
        <v>41414</v>
      </c>
      <c r="AM6" s="610">
        <f t="shared" ca="1" si="694"/>
        <v>41415</v>
      </c>
      <c r="AN6" s="610">
        <f t="shared" ca="1" si="694"/>
        <v>41416</v>
      </c>
      <c r="AO6" s="610">
        <f t="shared" ca="1" si="694"/>
        <v>41417</v>
      </c>
      <c r="AP6" s="610">
        <f t="shared" ca="1" si="694"/>
        <v>41418</v>
      </c>
      <c r="AQ6" s="610">
        <f t="shared" ca="1" si="694"/>
        <v>41419</v>
      </c>
      <c r="AR6" s="610">
        <f t="shared" ca="1" si="694"/>
        <v>41420</v>
      </c>
      <c r="AS6" s="610">
        <f t="shared" ca="1" si="694"/>
        <v>41421</v>
      </c>
      <c r="AT6" s="610">
        <f t="shared" ca="1" si="694"/>
        <v>41422</v>
      </c>
      <c r="AU6" s="610">
        <f t="shared" ca="1" si="694"/>
        <v>41423</v>
      </c>
      <c r="AV6" s="610">
        <f t="shared" ca="1" si="694"/>
        <v>41424</v>
      </c>
      <c r="AW6" s="610">
        <f t="shared" ca="1" si="694"/>
        <v>41425</v>
      </c>
      <c r="AX6" s="610">
        <f t="shared" ca="1" si="694"/>
        <v>41426</v>
      </c>
      <c r="AY6" s="610">
        <f t="shared" ca="1" si="694"/>
        <v>41427</v>
      </c>
      <c r="AZ6" s="610">
        <f t="shared" ca="1" si="694"/>
        <v>41428</v>
      </c>
      <c r="BA6" s="610">
        <f t="shared" ca="1" si="694"/>
        <v>41429</v>
      </c>
      <c r="BB6" s="610">
        <f t="shared" ca="1" si="694"/>
        <v>41430</v>
      </c>
      <c r="BC6" s="610">
        <f t="shared" ca="1" si="694"/>
        <v>41431</v>
      </c>
      <c r="BD6" s="610">
        <f t="shared" ca="1" si="694"/>
        <v>41432</v>
      </c>
      <c r="BE6" s="610">
        <f t="shared" ca="1" si="694"/>
        <v>41433</v>
      </c>
      <c r="BF6" s="610">
        <f t="shared" ca="1" si="694"/>
        <v>41434</v>
      </c>
      <c r="BG6" s="610">
        <f t="shared" ca="1" si="694"/>
        <v>41435</v>
      </c>
      <c r="BH6" s="610">
        <f t="shared" ca="1" si="694"/>
        <v>41436</v>
      </c>
      <c r="BI6" s="610">
        <f t="shared" ca="1" si="694"/>
        <v>41437</v>
      </c>
      <c r="BJ6" s="610">
        <f t="shared" ca="1" si="694"/>
        <v>41438</v>
      </c>
      <c r="BK6" s="610">
        <f t="shared" ca="1" si="694"/>
        <v>41439</v>
      </c>
      <c r="BL6" s="610">
        <f t="shared" ca="1" si="694"/>
        <v>41440</v>
      </c>
      <c r="BM6" s="610">
        <f t="shared" ca="1" si="694"/>
        <v>41441</v>
      </c>
      <c r="BN6" s="610">
        <f t="shared" ca="1" si="694"/>
        <v>41442</v>
      </c>
      <c r="BO6" s="610">
        <f t="shared" ca="1" si="694"/>
        <v>41443</v>
      </c>
      <c r="BP6" s="610">
        <f t="shared" ca="1" si="694"/>
        <v>41444</v>
      </c>
      <c r="BQ6" s="610">
        <f t="shared" ca="1" si="694"/>
        <v>41445</v>
      </c>
      <c r="BR6" s="610">
        <f t="shared" ca="1" si="694"/>
        <v>41446</v>
      </c>
      <c r="BS6" s="610">
        <f t="shared" ca="1" si="694"/>
        <v>41447</v>
      </c>
      <c r="BT6" s="610">
        <f t="shared" ca="1" si="694"/>
        <v>41448</v>
      </c>
      <c r="BU6" s="610">
        <f t="shared" ca="1" si="694"/>
        <v>41449</v>
      </c>
      <c r="BV6" s="610">
        <f t="shared" ca="1" si="694"/>
        <v>41450</v>
      </c>
      <c r="BW6" s="610">
        <f t="shared" ca="1" si="694"/>
        <v>41451</v>
      </c>
      <c r="BX6" s="610">
        <f t="shared" ref="BX6:EI6" ca="1" si="695">BW$6+1</f>
        <v>41452</v>
      </c>
      <c r="BY6" s="610">
        <f t="shared" ca="1" si="695"/>
        <v>41453</v>
      </c>
      <c r="BZ6" s="610">
        <f t="shared" ca="1" si="695"/>
        <v>41454</v>
      </c>
      <c r="CA6" s="610">
        <f t="shared" ca="1" si="695"/>
        <v>41455</v>
      </c>
      <c r="CB6" s="610">
        <f t="shared" ca="1" si="695"/>
        <v>41456</v>
      </c>
      <c r="CC6" s="610">
        <f t="shared" ca="1" si="695"/>
        <v>41457</v>
      </c>
      <c r="CD6" s="610">
        <f t="shared" ca="1" si="695"/>
        <v>41458</v>
      </c>
      <c r="CE6" s="610">
        <f t="shared" ca="1" si="695"/>
        <v>41459</v>
      </c>
      <c r="CF6" s="610">
        <f t="shared" ca="1" si="695"/>
        <v>41460</v>
      </c>
      <c r="CG6" s="610">
        <f t="shared" ca="1" si="695"/>
        <v>41461</v>
      </c>
      <c r="CH6" s="610">
        <f t="shared" ca="1" si="695"/>
        <v>41462</v>
      </c>
      <c r="CI6" s="610">
        <f t="shared" ca="1" si="695"/>
        <v>41463</v>
      </c>
      <c r="CJ6" s="610">
        <f t="shared" ca="1" si="695"/>
        <v>41464</v>
      </c>
      <c r="CK6" s="610">
        <f t="shared" ca="1" si="695"/>
        <v>41465</v>
      </c>
      <c r="CL6" s="610">
        <f t="shared" ca="1" si="695"/>
        <v>41466</v>
      </c>
      <c r="CM6" s="610">
        <f t="shared" ca="1" si="695"/>
        <v>41467</v>
      </c>
      <c r="CN6" s="610">
        <f t="shared" ca="1" si="695"/>
        <v>41468</v>
      </c>
      <c r="CO6" s="610">
        <f t="shared" ca="1" si="695"/>
        <v>41469</v>
      </c>
      <c r="CP6" s="610">
        <f t="shared" ca="1" si="695"/>
        <v>41470</v>
      </c>
      <c r="CQ6" s="610">
        <f t="shared" ca="1" si="695"/>
        <v>41471</v>
      </c>
      <c r="CR6" s="610">
        <f t="shared" ca="1" si="695"/>
        <v>41472</v>
      </c>
      <c r="CS6" s="610">
        <f t="shared" ca="1" si="695"/>
        <v>41473</v>
      </c>
      <c r="CT6" s="610">
        <f t="shared" ca="1" si="695"/>
        <v>41474</v>
      </c>
      <c r="CU6" s="610">
        <f t="shared" ca="1" si="695"/>
        <v>41475</v>
      </c>
      <c r="CV6" s="610">
        <f t="shared" ca="1" si="695"/>
        <v>41476</v>
      </c>
      <c r="CW6" s="610">
        <f t="shared" ca="1" si="695"/>
        <v>41477</v>
      </c>
      <c r="CX6" s="610">
        <f t="shared" ca="1" si="695"/>
        <v>41478</v>
      </c>
      <c r="CY6" s="610">
        <f t="shared" ca="1" si="695"/>
        <v>41479</v>
      </c>
      <c r="CZ6" s="610">
        <f t="shared" ca="1" si="695"/>
        <v>41480</v>
      </c>
      <c r="DA6" s="610">
        <f t="shared" ca="1" si="695"/>
        <v>41481</v>
      </c>
      <c r="DB6" s="610">
        <f t="shared" ca="1" si="695"/>
        <v>41482</v>
      </c>
      <c r="DC6" s="610">
        <f t="shared" ca="1" si="695"/>
        <v>41483</v>
      </c>
      <c r="DD6" s="610">
        <f t="shared" ca="1" si="695"/>
        <v>41484</v>
      </c>
      <c r="DE6" s="610">
        <f t="shared" ca="1" si="695"/>
        <v>41485</v>
      </c>
      <c r="DF6" s="610">
        <f t="shared" ca="1" si="695"/>
        <v>41486</v>
      </c>
      <c r="DG6" s="610">
        <f t="shared" ca="1" si="695"/>
        <v>41487</v>
      </c>
      <c r="DH6" s="610">
        <f t="shared" ca="1" si="695"/>
        <v>41488</v>
      </c>
      <c r="DI6" s="610">
        <f t="shared" ca="1" si="695"/>
        <v>41489</v>
      </c>
      <c r="DJ6" s="610">
        <f t="shared" ca="1" si="695"/>
        <v>41490</v>
      </c>
      <c r="DK6" s="610">
        <f t="shared" ca="1" si="695"/>
        <v>41491</v>
      </c>
      <c r="DL6" s="610">
        <f t="shared" ca="1" si="695"/>
        <v>41492</v>
      </c>
      <c r="DM6" s="610">
        <f t="shared" ca="1" si="695"/>
        <v>41493</v>
      </c>
      <c r="DN6" s="610">
        <f t="shared" ca="1" si="695"/>
        <v>41494</v>
      </c>
      <c r="DO6" s="610">
        <f t="shared" ca="1" si="695"/>
        <v>41495</v>
      </c>
      <c r="DP6" s="610">
        <f t="shared" ca="1" si="695"/>
        <v>41496</v>
      </c>
      <c r="DQ6" s="610">
        <f t="shared" ca="1" si="695"/>
        <v>41497</v>
      </c>
      <c r="DR6" s="610">
        <f t="shared" ca="1" si="695"/>
        <v>41498</v>
      </c>
      <c r="DS6" s="610">
        <f t="shared" ca="1" si="695"/>
        <v>41499</v>
      </c>
      <c r="DT6" s="610">
        <f t="shared" ca="1" si="695"/>
        <v>41500</v>
      </c>
      <c r="DU6" s="610">
        <f t="shared" ca="1" si="695"/>
        <v>41501</v>
      </c>
      <c r="DV6" s="610">
        <f t="shared" ca="1" si="695"/>
        <v>41502</v>
      </c>
      <c r="DW6" s="610">
        <f t="shared" ca="1" si="695"/>
        <v>41503</v>
      </c>
      <c r="DX6" s="610">
        <f t="shared" ca="1" si="695"/>
        <v>41504</v>
      </c>
      <c r="DY6" s="610">
        <f t="shared" ca="1" si="695"/>
        <v>41505</v>
      </c>
      <c r="DZ6" s="610">
        <f t="shared" ca="1" si="695"/>
        <v>41506</v>
      </c>
      <c r="EA6" s="610">
        <f t="shared" ca="1" si="695"/>
        <v>41507</v>
      </c>
      <c r="EB6" s="610">
        <f t="shared" ca="1" si="695"/>
        <v>41508</v>
      </c>
      <c r="EC6" s="610">
        <f t="shared" ca="1" si="695"/>
        <v>41509</v>
      </c>
      <c r="ED6" s="610">
        <f t="shared" ca="1" si="695"/>
        <v>41510</v>
      </c>
      <c r="EE6" s="610">
        <f t="shared" ca="1" si="695"/>
        <v>41511</v>
      </c>
      <c r="EF6" s="610">
        <f t="shared" ca="1" si="695"/>
        <v>41512</v>
      </c>
      <c r="EG6" s="610">
        <f t="shared" ca="1" si="695"/>
        <v>41513</v>
      </c>
      <c r="EH6" s="610">
        <f t="shared" ca="1" si="695"/>
        <v>41514</v>
      </c>
      <c r="EI6" s="610">
        <f t="shared" ca="1" si="695"/>
        <v>41515</v>
      </c>
      <c r="EJ6" s="610">
        <f t="shared" ref="EJ6:GU6" ca="1" si="696">EI$6+1</f>
        <v>41516</v>
      </c>
      <c r="EK6" s="610">
        <f t="shared" ca="1" si="696"/>
        <v>41517</v>
      </c>
      <c r="EL6" s="610">
        <f t="shared" ca="1" si="696"/>
        <v>41518</v>
      </c>
      <c r="EM6" s="610">
        <f t="shared" ca="1" si="696"/>
        <v>41519</v>
      </c>
      <c r="EN6" s="610">
        <f t="shared" ca="1" si="696"/>
        <v>41520</v>
      </c>
      <c r="EO6" s="610">
        <f t="shared" ca="1" si="696"/>
        <v>41521</v>
      </c>
      <c r="EP6" s="610">
        <f t="shared" ca="1" si="696"/>
        <v>41522</v>
      </c>
      <c r="EQ6" s="610">
        <f t="shared" ca="1" si="696"/>
        <v>41523</v>
      </c>
      <c r="ER6" s="610">
        <f t="shared" ca="1" si="696"/>
        <v>41524</v>
      </c>
      <c r="ES6" s="610">
        <f t="shared" ca="1" si="696"/>
        <v>41525</v>
      </c>
      <c r="ET6" s="610">
        <f t="shared" ca="1" si="696"/>
        <v>41526</v>
      </c>
      <c r="EU6" s="610">
        <f t="shared" ca="1" si="696"/>
        <v>41527</v>
      </c>
      <c r="EV6" s="610">
        <f t="shared" ca="1" si="696"/>
        <v>41528</v>
      </c>
      <c r="EW6" s="610">
        <f t="shared" ca="1" si="696"/>
        <v>41529</v>
      </c>
      <c r="EX6" s="610">
        <f t="shared" ca="1" si="696"/>
        <v>41530</v>
      </c>
      <c r="EY6" s="610">
        <f t="shared" ca="1" si="696"/>
        <v>41531</v>
      </c>
      <c r="EZ6" s="610">
        <f t="shared" ca="1" si="696"/>
        <v>41532</v>
      </c>
      <c r="FA6" s="610">
        <f t="shared" ca="1" si="696"/>
        <v>41533</v>
      </c>
      <c r="FB6" s="610">
        <f t="shared" ca="1" si="696"/>
        <v>41534</v>
      </c>
      <c r="FC6" s="610">
        <f t="shared" ca="1" si="696"/>
        <v>41535</v>
      </c>
      <c r="FD6" s="610">
        <f t="shared" ca="1" si="696"/>
        <v>41536</v>
      </c>
      <c r="FE6" s="610">
        <f t="shared" ca="1" si="696"/>
        <v>41537</v>
      </c>
      <c r="FF6" s="610">
        <f t="shared" ca="1" si="696"/>
        <v>41538</v>
      </c>
      <c r="FG6" s="610">
        <f t="shared" ca="1" si="696"/>
        <v>41539</v>
      </c>
      <c r="FH6" s="610">
        <f t="shared" ca="1" si="696"/>
        <v>41540</v>
      </c>
      <c r="FI6" s="610">
        <f t="shared" ca="1" si="696"/>
        <v>41541</v>
      </c>
      <c r="FJ6" s="610">
        <f t="shared" ca="1" si="696"/>
        <v>41542</v>
      </c>
      <c r="FK6" s="610">
        <f t="shared" ca="1" si="696"/>
        <v>41543</v>
      </c>
      <c r="FL6" s="610">
        <f t="shared" ca="1" si="696"/>
        <v>41544</v>
      </c>
      <c r="FM6" s="610">
        <f t="shared" ca="1" si="696"/>
        <v>41545</v>
      </c>
      <c r="FN6" s="610">
        <f t="shared" ca="1" si="696"/>
        <v>41546</v>
      </c>
      <c r="FO6" s="610">
        <f t="shared" ca="1" si="696"/>
        <v>41547</v>
      </c>
      <c r="FP6" s="610">
        <f t="shared" ca="1" si="696"/>
        <v>41548</v>
      </c>
      <c r="FQ6" s="610">
        <f t="shared" ca="1" si="696"/>
        <v>41549</v>
      </c>
      <c r="FR6" s="610">
        <f t="shared" ca="1" si="696"/>
        <v>41550</v>
      </c>
      <c r="FS6" s="610">
        <f t="shared" ca="1" si="696"/>
        <v>41551</v>
      </c>
      <c r="FT6" s="610">
        <f t="shared" ca="1" si="696"/>
        <v>41552</v>
      </c>
      <c r="FU6" s="610">
        <f t="shared" ca="1" si="696"/>
        <v>41553</v>
      </c>
      <c r="FV6" s="610">
        <f t="shared" ca="1" si="696"/>
        <v>41554</v>
      </c>
      <c r="FW6" s="610">
        <f t="shared" ca="1" si="696"/>
        <v>41555</v>
      </c>
      <c r="FX6" s="610">
        <f t="shared" ca="1" si="696"/>
        <v>41556</v>
      </c>
      <c r="FY6" s="610">
        <f t="shared" ca="1" si="696"/>
        <v>41557</v>
      </c>
      <c r="FZ6" s="610">
        <f t="shared" ca="1" si="696"/>
        <v>41558</v>
      </c>
      <c r="GA6" s="610">
        <f t="shared" ca="1" si="696"/>
        <v>41559</v>
      </c>
      <c r="GB6" s="610">
        <f t="shared" ca="1" si="696"/>
        <v>41560</v>
      </c>
      <c r="GC6" s="610">
        <f t="shared" ca="1" si="696"/>
        <v>41561</v>
      </c>
      <c r="GD6" s="610">
        <f t="shared" ca="1" si="696"/>
        <v>41562</v>
      </c>
      <c r="GE6" s="610">
        <f t="shared" ca="1" si="696"/>
        <v>41563</v>
      </c>
      <c r="GF6" s="610">
        <f t="shared" ca="1" si="696"/>
        <v>41564</v>
      </c>
      <c r="GG6" s="610">
        <f t="shared" ca="1" si="696"/>
        <v>41565</v>
      </c>
      <c r="GH6" s="610">
        <f t="shared" ca="1" si="696"/>
        <v>41566</v>
      </c>
      <c r="GI6" s="610">
        <f t="shared" ca="1" si="696"/>
        <v>41567</v>
      </c>
      <c r="GJ6" s="610">
        <f t="shared" ca="1" si="696"/>
        <v>41568</v>
      </c>
      <c r="GK6" s="610">
        <f t="shared" ca="1" si="696"/>
        <v>41569</v>
      </c>
      <c r="GL6" s="610">
        <f t="shared" ca="1" si="696"/>
        <v>41570</v>
      </c>
      <c r="GM6" s="610">
        <f t="shared" ca="1" si="696"/>
        <v>41571</v>
      </c>
      <c r="GN6" s="610">
        <f t="shared" ca="1" si="696"/>
        <v>41572</v>
      </c>
      <c r="GO6" s="610">
        <f t="shared" ca="1" si="696"/>
        <v>41573</v>
      </c>
      <c r="GP6" s="610">
        <f t="shared" ca="1" si="696"/>
        <v>41574</v>
      </c>
      <c r="GQ6" s="610">
        <f t="shared" ca="1" si="696"/>
        <v>41575</v>
      </c>
      <c r="GR6" s="610">
        <f t="shared" ca="1" si="696"/>
        <v>41576</v>
      </c>
      <c r="GS6" s="610">
        <f t="shared" ca="1" si="696"/>
        <v>41577</v>
      </c>
      <c r="GT6" s="610">
        <f t="shared" ca="1" si="696"/>
        <v>41578</v>
      </c>
      <c r="GU6" s="610">
        <f t="shared" ca="1" si="696"/>
        <v>41579</v>
      </c>
      <c r="GV6" s="610">
        <f t="shared" ref="GV6:JG6" ca="1" si="697">GU$6+1</f>
        <v>41580</v>
      </c>
      <c r="GW6" s="610">
        <f t="shared" ca="1" si="697"/>
        <v>41581</v>
      </c>
      <c r="GX6" s="610">
        <f t="shared" ca="1" si="697"/>
        <v>41582</v>
      </c>
      <c r="GY6" s="610">
        <f t="shared" ca="1" si="697"/>
        <v>41583</v>
      </c>
      <c r="GZ6" s="610">
        <f t="shared" ca="1" si="697"/>
        <v>41584</v>
      </c>
      <c r="HA6" s="610">
        <f t="shared" ca="1" si="697"/>
        <v>41585</v>
      </c>
      <c r="HB6" s="610">
        <f t="shared" ca="1" si="697"/>
        <v>41586</v>
      </c>
      <c r="HC6" s="610">
        <f t="shared" ca="1" si="697"/>
        <v>41587</v>
      </c>
      <c r="HD6" s="610">
        <f t="shared" ca="1" si="697"/>
        <v>41588</v>
      </c>
      <c r="HE6" s="610">
        <f t="shared" ca="1" si="697"/>
        <v>41589</v>
      </c>
      <c r="HF6" s="610">
        <f t="shared" ca="1" si="697"/>
        <v>41590</v>
      </c>
      <c r="HG6" s="610">
        <f t="shared" ca="1" si="697"/>
        <v>41591</v>
      </c>
      <c r="HH6" s="610">
        <f t="shared" ca="1" si="697"/>
        <v>41592</v>
      </c>
      <c r="HI6" s="610">
        <f t="shared" ca="1" si="697"/>
        <v>41593</v>
      </c>
      <c r="HJ6" s="610">
        <f t="shared" ca="1" si="697"/>
        <v>41594</v>
      </c>
      <c r="HK6" s="610">
        <f t="shared" ca="1" si="697"/>
        <v>41595</v>
      </c>
      <c r="HL6" s="610">
        <f t="shared" ca="1" si="697"/>
        <v>41596</v>
      </c>
      <c r="HM6" s="610">
        <f t="shared" ca="1" si="697"/>
        <v>41597</v>
      </c>
      <c r="HN6" s="610">
        <f t="shared" ca="1" si="697"/>
        <v>41598</v>
      </c>
      <c r="HO6" s="610">
        <f t="shared" ca="1" si="697"/>
        <v>41599</v>
      </c>
      <c r="HP6" s="610">
        <f t="shared" ca="1" si="697"/>
        <v>41600</v>
      </c>
      <c r="HQ6" s="610">
        <f t="shared" ca="1" si="697"/>
        <v>41601</v>
      </c>
      <c r="HR6" s="610">
        <f t="shared" ca="1" si="697"/>
        <v>41602</v>
      </c>
      <c r="HS6" s="610">
        <f t="shared" ca="1" si="697"/>
        <v>41603</v>
      </c>
      <c r="HT6" s="610">
        <f t="shared" ca="1" si="697"/>
        <v>41604</v>
      </c>
      <c r="HU6" s="610">
        <f t="shared" ca="1" si="697"/>
        <v>41605</v>
      </c>
      <c r="HV6" s="610">
        <f t="shared" ca="1" si="697"/>
        <v>41606</v>
      </c>
      <c r="HW6" s="610">
        <f t="shared" ca="1" si="697"/>
        <v>41607</v>
      </c>
      <c r="HX6" s="610">
        <f t="shared" ca="1" si="697"/>
        <v>41608</v>
      </c>
      <c r="HY6" s="610">
        <f t="shared" ca="1" si="697"/>
        <v>41609</v>
      </c>
      <c r="HZ6" s="610">
        <f t="shared" ca="1" si="697"/>
        <v>41610</v>
      </c>
      <c r="IA6" s="610">
        <f t="shared" ca="1" si="697"/>
        <v>41611</v>
      </c>
      <c r="IB6" s="610">
        <f t="shared" ca="1" si="697"/>
        <v>41612</v>
      </c>
      <c r="IC6" s="610">
        <f t="shared" ca="1" si="697"/>
        <v>41613</v>
      </c>
      <c r="ID6" s="610">
        <f t="shared" ca="1" si="697"/>
        <v>41614</v>
      </c>
      <c r="IE6" s="610">
        <f t="shared" ca="1" si="697"/>
        <v>41615</v>
      </c>
      <c r="IF6" s="610">
        <f t="shared" ca="1" si="697"/>
        <v>41616</v>
      </c>
      <c r="IG6" s="610">
        <f t="shared" ca="1" si="697"/>
        <v>41617</v>
      </c>
      <c r="IH6" s="610">
        <f t="shared" ca="1" si="697"/>
        <v>41618</v>
      </c>
      <c r="II6" s="610">
        <f t="shared" ca="1" si="697"/>
        <v>41619</v>
      </c>
      <c r="IJ6" s="610">
        <f t="shared" ca="1" si="697"/>
        <v>41620</v>
      </c>
      <c r="IK6" s="610">
        <f t="shared" ca="1" si="697"/>
        <v>41621</v>
      </c>
      <c r="IL6" s="610">
        <f t="shared" ca="1" si="697"/>
        <v>41622</v>
      </c>
      <c r="IM6" s="610">
        <f t="shared" ca="1" si="697"/>
        <v>41623</v>
      </c>
      <c r="IN6" s="610">
        <f t="shared" ca="1" si="697"/>
        <v>41624</v>
      </c>
      <c r="IO6" s="610">
        <f t="shared" ca="1" si="697"/>
        <v>41625</v>
      </c>
      <c r="IP6" s="610">
        <f t="shared" ca="1" si="697"/>
        <v>41626</v>
      </c>
      <c r="IQ6" s="610">
        <f t="shared" ca="1" si="697"/>
        <v>41627</v>
      </c>
      <c r="IR6" s="610">
        <f t="shared" ca="1" si="697"/>
        <v>41628</v>
      </c>
      <c r="IS6" s="610">
        <f t="shared" ca="1" si="697"/>
        <v>41629</v>
      </c>
      <c r="IT6" s="610">
        <f t="shared" ca="1" si="697"/>
        <v>41630</v>
      </c>
      <c r="IU6" s="610">
        <f t="shared" ca="1" si="697"/>
        <v>41631</v>
      </c>
      <c r="IV6" s="610">
        <f t="shared" ca="1" si="697"/>
        <v>41632</v>
      </c>
      <c r="IW6" s="610">
        <f t="shared" ca="1" si="697"/>
        <v>41633</v>
      </c>
      <c r="IX6" s="610">
        <f t="shared" ca="1" si="697"/>
        <v>41634</v>
      </c>
      <c r="IY6" s="610">
        <f t="shared" ca="1" si="697"/>
        <v>41635</v>
      </c>
      <c r="IZ6" s="610">
        <f t="shared" ca="1" si="697"/>
        <v>41636</v>
      </c>
      <c r="JA6" s="610">
        <f t="shared" ca="1" si="697"/>
        <v>41637</v>
      </c>
      <c r="JB6" s="610">
        <f t="shared" ca="1" si="697"/>
        <v>41638</v>
      </c>
      <c r="JC6" s="610">
        <f t="shared" ca="1" si="697"/>
        <v>41639</v>
      </c>
      <c r="JD6" s="610">
        <f t="shared" ca="1" si="697"/>
        <v>41640</v>
      </c>
      <c r="JE6" s="610">
        <f t="shared" ca="1" si="697"/>
        <v>41641</v>
      </c>
      <c r="JF6" s="610">
        <f t="shared" ca="1" si="697"/>
        <v>41642</v>
      </c>
      <c r="JG6" s="610">
        <f t="shared" ca="1" si="697"/>
        <v>41643</v>
      </c>
      <c r="JH6" s="610">
        <f t="shared" ref="JH6:LS6" ca="1" si="698">JG$6+1</f>
        <v>41644</v>
      </c>
      <c r="JI6" s="610">
        <f t="shared" ca="1" si="698"/>
        <v>41645</v>
      </c>
      <c r="JJ6" s="610">
        <f t="shared" ca="1" si="698"/>
        <v>41646</v>
      </c>
      <c r="JK6" s="610">
        <f t="shared" ca="1" si="698"/>
        <v>41647</v>
      </c>
      <c r="JL6" s="610">
        <f t="shared" ca="1" si="698"/>
        <v>41648</v>
      </c>
      <c r="JM6" s="610">
        <f t="shared" ca="1" si="698"/>
        <v>41649</v>
      </c>
      <c r="JN6" s="610">
        <f t="shared" ca="1" si="698"/>
        <v>41650</v>
      </c>
      <c r="JO6" s="610">
        <f t="shared" ca="1" si="698"/>
        <v>41651</v>
      </c>
      <c r="JP6" s="610">
        <f t="shared" ca="1" si="698"/>
        <v>41652</v>
      </c>
      <c r="JQ6" s="610">
        <f t="shared" ca="1" si="698"/>
        <v>41653</v>
      </c>
      <c r="JR6" s="610">
        <f t="shared" ca="1" si="698"/>
        <v>41654</v>
      </c>
      <c r="JS6" s="610">
        <f t="shared" ca="1" si="698"/>
        <v>41655</v>
      </c>
      <c r="JT6" s="610">
        <f t="shared" ca="1" si="698"/>
        <v>41656</v>
      </c>
      <c r="JU6" s="610">
        <f t="shared" ca="1" si="698"/>
        <v>41657</v>
      </c>
      <c r="JV6" s="610">
        <f t="shared" ca="1" si="698"/>
        <v>41658</v>
      </c>
      <c r="JW6" s="610">
        <f t="shared" ca="1" si="698"/>
        <v>41659</v>
      </c>
      <c r="JX6" s="610">
        <f t="shared" ca="1" si="698"/>
        <v>41660</v>
      </c>
      <c r="JY6" s="610">
        <f t="shared" ca="1" si="698"/>
        <v>41661</v>
      </c>
      <c r="JZ6" s="610">
        <f t="shared" ca="1" si="698"/>
        <v>41662</v>
      </c>
      <c r="KA6" s="610">
        <f t="shared" ca="1" si="698"/>
        <v>41663</v>
      </c>
      <c r="KB6" s="610">
        <f t="shared" ca="1" si="698"/>
        <v>41664</v>
      </c>
      <c r="KC6" s="610">
        <f t="shared" ca="1" si="698"/>
        <v>41665</v>
      </c>
      <c r="KD6" s="610">
        <f t="shared" ca="1" si="698"/>
        <v>41666</v>
      </c>
      <c r="KE6" s="610">
        <f t="shared" ca="1" si="698"/>
        <v>41667</v>
      </c>
      <c r="KF6" s="610">
        <f t="shared" ca="1" si="698"/>
        <v>41668</v>
      </c>
      <c r="KG6" s="610">
        <f t="shared" ca="1" si="698"/>
        <v>41669</v>
      </c>
      <c r="KH6" s="610">
        <f t="shared" ca="1" si="698"/>
        <v>41670</v>
      </c>
      <c r="KI6" s="610">
        <f t="shared" ca="1" si="698"/>
        <v>41671</v>
      </c>
      <c r="KJ6" s="610">
        <f t="shared" ca="1" si="698"/>
        <v>41672</v>
      </c>
      <c r="KK6" s="610">
        <f t="shared" ca="1" si="698"/>
        <v>41673</v>
      </c>
      <c r="KL6" s="610">
        <f t="shared" ca="1" si="698"/>
        <v>41674</v>
      </c>
      <c r="KM6" s="610">
        <f t="shared" ca="1" si="698"/>
        <v>41675</v>
      </c>
      <c r="KN6" s="610">
        <f t="shared" ca="1" si="698"/>
        <v>41676</v>
      </c>
      <c r="KO6" s="610">
        <f t="shared" ca="1" si="698"/>
        <v>41677</v>
      </c>
      <c r="KP6" s="610">
        <f t="shared" ca="1" si="698"/>
        <v>41678</v>
      </c>
      <c r="KQ6" s="610">
        <f t="shared" ca="1" si="698"/>
        <v>41679</v>
      </c>
      <c r="KR6" s="610">
        <f t="shared" ca="1" si="698"/>
        <v>41680</v>
      </c>
      <c r="KS6" s="610">
        <f t="shared" ca="1" si="698"/>
        <v>41681</v>
      </c>
      <c r="KT6" s="610">
        <f t="shared" ca="1" si="698"/>
        <v>41682</v>
      </c>
      <c r="KU6" s="610">
        <f t="shared" ca="1" si="698"/>
        <v>41683</v>
      </c>
      <c r="KV6" s="610">
        <f t="shared" ca="1" si="698"/>
        <v>41684</v>
      </c>
      <c r="KW6" s="610">
        <f t="shared" ca="1" si="698"/>
        <v>41685</v>
      </c>
      <c r="KX6" s="610">
        <f t="shared" ca="1" si="698"/>
        <v>41686</v>
      </c>
      <c r="KY6" s="610">
        <f t="shared" ca="1" si="698"/>
        <v>41687</v>
      </c>
      <c r="KZ6" s="610">
        <f t="shared" ca="1" si="698"/>
        <v>41688</v>
      </c>
      <c r="LA6" s="610">
        <f t="shared" ca="1" si="698"/>
        <v>41689</v>
      </c>
      <c r="LB6" s="610">
        <f t="shared" ca="1" si="698"/>
        <v>41690</v>
      </c>
      <c r="LC6" s="610">
        <f t="shared" ca="1" si="698"/>
        <v>41691</v>
      </c>
      <c r="LD6" s="610">
        <f t="shared" ca="1" si="698"/>
        <v>41692</v>
      </c>
      <c r="LE6" s="610">
        <f t="shared" ca="1" si="698"/>
        <v>41693</v>
      </c>
      <c r="LF6" s="610">
        <f t="shared" ca="1" si="698"/>
        <v>41694</v>
      </c>
      <c r="LG6" s="610">
        <f t="shared" ca="1" si="698"/>
        <v>41695</v>
      </c>
      <c r="LH6" s="610">
        <f t="shared" ca="1" si="698"/>
        <v>41696</v>
      </c>
      <c r="LI6" s="610">
        <f t="shared" ca="1" si="698"/>
        <v>41697</v>
      </c>
      <c r="LJ6" s="610">
        <f t="shared" ca="1" si="698"/>
        <v>41698</v>
      </c>
      <c r="LK6" s="610">
        <f t="shared" ca="1" si="698"/>
        <v>41699</v>
      </c>
      <c r="LL6" s="610">
        <f t="shared" ca="1" si="698"/>
        <v>41700</v>
      </c>
      <c r="LM6" s="610">
        <f t="shared" ca="1" si="698"/>
        <v>41701</v>
      </c>
      <c r="LN6" s="610">
        <f t="shared" ca="1" si="698"/>
        <v>41702</v>
      </c>
      <c r="LO6" s="610">
        <f t="shared" ca="1" si="698"/>
        <v>41703</v>
      </c>
      <c r="LP6" s="610">
        <f t="shared" ca="1" si="698"/>
        <v>41704</v>
      </c>
      <c r="LQ6" s="610">
        <f t="shared" ca="1" si="698"/>
        <v>41705</v>
      </c>
      <c r="LR6" s="610">
        <f t="shared" ca="1" si="698"/>
        <v>41706</v>
      </c>
      <c r="LS6" s="610">
        <f t="shared" ca="1" si="698"/>
        <v>41707</v>
      </c>
      <c r="LT6" s="610">
        <f t="shared" ref="LT6:OE6" ca="1" si="699">LS$6+1</f>
        <v>41708</v>
      </c>
      <c r="LU6" s="610">
        <f t="shared" ca="1" si="699"/>
        <v>41709</v>
      </c>
      <c r="LV6" s="610">
        <f t="shared" ca="1" si="699"/>
        <v>41710</v>
      </c>
      <c r="LW6" s="610">
        <f t="shared" ca="1" si="699"/>
        <v>41711</v>
      </c>
      <c r="LX6" s="610">
        <f t="shared" ca="1" si="699"/>
        <v>41712</v>
      </c>
      <c r="LY6" s="610">
        <f t="shared" ca="1" si="699"/>
        <v>41713</v>
      </c>
      <c r="LZ6" s="610">
        <f t="shared" ca="1" si="699"/>
        <v>41714</v>
      </c>
      <c r="MA6" s="610">
        <f t="shared" ca="1" si="699"/>
        <v>41715</v>
      </c>
      <c r="MB6" s="610">
        <f t="shared" ca="1" si="699"/>
        <v>41716</v>
      </c>
      <c r="MC6" s="610">
        <f t="shared" ca="1" si="699"/>
        <v>41717</v>
      </c>
      <c r="MD6" s="610">
        <f t="shared" ca="1" si="699"/>
        <v>41718</v>
      </c>
      <c r="ME6" s="610">
        <f t="shared" ca="1" si="699"/>
        <v>41719</v>
      </c>
      <c r="MF6" s="610">
        <f t="shared" ca="1" si="699"/>
        <v>41720</v>
      </c>
      <c r="MG6" s="610">
        <f t="shared" ca="1" si="699"/>
        <v>41721</v>
      </c>
      <c r="MH6" s="610">
        <f t="shared" ca="1" si="699"/>
        <v>41722</v>
      </c>
      <c r="MI6" s="610">
        <f t="shared" ca="1" si="699"/>
        <v>41723</v>
      </c>
      <c r="MJ6" s="610">
        <f t="shared" ca="1" si="699"/>
        <v>41724</v>
      </c>
      <c r="MK6" s="610">
        <f t="shared" ca="1" si="699"/>
        <v>41725</v>
      </c>
      <c r="ML6" s="610">
        <f t="shared" ca="1" si="699"/>
        <v>41726</v>
      </c>
      <c r="MM6" s="610">
        <f t="shared" ca="1" si="699"/>
        <v>41727</v>
      </c>
      <c r="MN6" s="610">
        <f t="shared" ca="1" si="699"/>
        <v>41728</v>
      </c>
      <c r="MO6" s="610">
        <f t="shared" ca="1" si="699"/>
        <v>41729</v>
      </c>
      <c r="MP6" s="610">
        <f t="shared" ca="1" si="699"/>
        <v>41730</v>
      </c>
      <c r="MQ6" s="610">
        <f t="shared" ca="1" si="699"/>
        <v>41731</v>
      </c>
      <c r="MR6" s="610">
        <f t="shared" ca="1" si="699"/>
        <v>41732</v>
      </c>
      <c r="MS6" s="610">
        <f t="shared" ca="1" si="699"/>
        <v>41733</v>
      </c>
      <c r="MT6" s="610">
        <f t="shared" ca="1" si="699"/>
        <v>41734</v>
      </c>
      <c r="MU6" s="610">
        <f t="shared" ca="1" si="699"/>
        <v>41735</v>
      </c>
      <c r="MV6" s="610">
        <f t="shared" ca="1" si="699"/>
        <v>41736</v>
      </c>
      <c r="MW6" s="610">
        <f t="shared" ca="1" si="699"/>
        <v>41737</v>
      </c>
      <c r="MX6" s="610">
        <f t="shared" ca="1" si="699"/>
        <v>41738</v>
      </c>
      <c r="MY6" s="610">
        <f t="shared" ca="1" si="699"/>
        <v>41739</v>
      </c>
      <c r="MZ6" s="610">
        <f t="shared" ca="1" si="699"/>
        <v>41740</v>
      </c>
      <c r="NA6" s="610">
        <f t="shared" ca="1" si="699"/>
        <v>41741</v>
      </c>
      <c r="NB6" s="610">
        <f t="shared" ca="1" si="699"/>
        <v>41742</v>
      </c>
      <c r="NC6" s="610">
        <f t="shared" ca="1" si="699"/>
        <v>41743</v>
      </c>
      <c r="ND6" s="610">
        <f t="shared" ca="1" si="699"/>
        <v>41744</v>
      </c>
      <c r="NE6" s="610">
        <f t="shared" ca="1" si="699"/>
        <v>41745</v>
      </c>
      <c r="NF6" s="610">
        <f t="shared" ca="1" si="699"/>
        <v>41746</v>
      </c>
      <c r="NG6" s="610">
        <f t="shared" ca="1" si="699"/>
        <v>41747</v>
      </c>
      <c r="NH6" s="610">
        <f t="shared" ca="1" si="699"/>
        <v>41748</v>
      </c>
      <c r="NI6" s="610">
        <f t="shared" ca="1" si="699"/>
        <v>41749</v>
      </c>
      <c r="NJ6" s="610">
        <f t="shared" ca="1" si="699"/>
        <v>41750</v>
      </c>
      <c r="NK6" s="610">
        <f t="shared" ca="1" si="699"/>
        <v>41751</v>
      </c>
      <c r="NL6" s="610">
        <f t="shared" ca="1" si="699"/>
        <v>41752</v>
      </c>
      <c r="NM6" s="610">
        <f t="shared" ca="1" si="699"/>
        <v>41753</v>
      </c>
      <c r="NN6" s="610">
        <f t="shared" ca="1" si="699"/>
        <v>41754</v>
      </c>
      <c r="NO6" s="610">
        <f t="shared" ca="1" si="699"/>
        <v>41755</v>
      </c>
      <c r="NP6" s="610">
        <f t="shared" ca="1" si="699"/>
        <v>41756</v>
      </c>
      <c r="NQ6" s="610">
        <f t="shared" ca="1" si="699"/>
        <v>41757</v>
      </c>
      <c r="NR6" s="610">
        <f t="shared" ca="1" si="699"/>
        <v>41758</v>
      </c>
      <c r="NS6" s="610">
        <f t="shared" ca="1" si="699"/>
        <v>41759</v>
      </c>
      <c r="NT6" s="610">
        <f t="shared" ca="1" si="699"/>
        <v>41760</v>
      </c>
      <c r="NU6" s="610">
        <f t="shared" ca="1" si="699"/>
        <v>41761</v>
      </c>
      <c r="NV6" s="610">
        <f t="shared" ca="1" si="699"/>
        <v>41762</v>
      </c>
      <c r="NW6" s="610">
        <f t="shared" ca="1" si="699"/>
        <v>41763</v>
      </c>
      <c r="NX6" s="610">
        <f t="shared" ca="1" si="699"/>
        <v>41764</v>
      </c>
      <c r="NY6" s="610">
        <f t="shared" ca="1" si="699"/>
        <v>41765</v>
      </c>
      <c r="NZ6" s="610">
        <f t="shared" ca="1" si="699"/>
        <v>41766</v>
      </c>
      <c r="OA6" s="610">
        <f t="shared" ca="1" si="699"/>
        <v>41767</v>
      </c>
      <c r="OB6" s="610">
        <f t="shared" ca="1" si="699"/>
        <v>41768</v>
      </c>
      <c r="OC6" s="610">
        <f t="shared" ca="1" si="699"/>
        <v>41769</v>
      </c>
      <c r="OD6" s="610">
        <f t="shared" ca="1" si="699"/>
        <v>41770</v>
      </c>
      <c r="OE6" s="610">
        <f t="shared" ca="1" si="699"/>
        <v>41771</v>
      </c>
      <c r="OF6" s="610">
        <f t="shared" ref="OF6:QQ6" ca="1" si="700">OE$6+1</f>
        <v>41772</v>
      </c>
      <c r="OG6" s="610">
        <f t="shared" ca="1" si="700"/>
        <v>41773</v>
      </c>
      <c r="OH6" s="610">
        <f t="shared" ca="1" si="700"/>
        <v>41774</v>
      </c>
      <c r="OI6" s="610">
        <f t="shared" ca="1" si="700"/>
        <v>41775</v>
      </c>
      <c r="OJ6" s="610">
        <f t="shared" ca="1" si="700"/>
        <v>41776</v>
      </c>
      <c r="OK6" s="610">
        <f t="shared" ca="1" si="700"/>
        <v>41777</v>
      </c>
      <c r="OL6" s="610">
        <f t="shared" ca="1" si="700"/>
        <v>41778</v>
      </c>
      <c r="OM6" s="610">
        <f t="shared" ca="1" si="700"/>
        <v>41779</v>
      </c>
      <c r="ON6" s="610">
        <f t="shared" ca="1" si="700"/>
        <v>41780</v>
      </c>
      <c r="OO6" s="610">
        <f t="shared" ca="1" si="700"/>
        <v>41781</v>
      </c>
      <c r="OP6" s="610">
        <f t="shared" ca="1" si="700"/>
        <v>41782</v>
      </c>
      <c r="OQ6" s="610">
        <f t="shared" ca="1" si="700"/>
        <v>41783</v>
      </c>
      <c r="OR6" s="610">
        <f t="shared" ca="1" si="700"/>
        <v>41784</v>
      </c>
      <c r="OS6" s="610">
        <f t="shared" ca="1" si="700"/>
        <v>41785</v>
      </c>
      <c r="OT6" s="610">
        <f t="shared" ca="1" si="700"/>
        <v>41786</v>
      </c>
      <c r="OU6" s="610">
        <f t="shared" ca="1" si="700"/>
        <v>41787</v>
      </c>
      <c r="OV6" s="610">
        <f t="shared" ca="1" si="700"/>
        <v>41788</v>
      </c>
      <c r="OW6" s="610">
        <f t="shared" ca="1" si="700"/>
        <v>41789</v>
      </c>
      <c r="OX6" s="610">
        <f t="shared" ca="1" si="700"/>
        <v>41790</v>
      </c>
      <c r="OY6" s="610">
        <f t="shared" ca="1" si="700"/>
        <v>41791</v>
      </c>
      <c r="OZ6" s="610">
        <f t="shared" ca="1" si="700"/>
        <v>41792</v>
      </c>
      <c r="PA6" s="610">
        <f t="shared" ca="1" si="700"/>
        <v>41793</v>
      </c>
      <c r="PB6" s="610">
        <f t="shared" ca="1" si="700"/>
        <v>41794</v>
      </c>
      <c r="PC6" s="610">
        <f t="shared" ca="1" si="700"/>
        <v>41795</v>
      </c>
      <c r="PD6" s="610">
        <f t="shared" ca="1" si="700"/>
        <v>41796</v>
      </c>
      <c r="PE6" s="610">
        <f t="shared" ca="1" si="700"/>
        <v>41797</v>
      </c>
      <c r="PF6" s="610">
        <f t="shared" ca="1" si="700"/>
        <v>41798</v>
      </c>
      <c r="PG6" s="610">
        <f t="shared" ca="1" si="700"/>
        <v>41799</v>
      </c>
      <c r="PH6" s="610">
        <f t="shared" ca="1" si="700"/>
        <v>41800</v>
      </c>
      <c r="PI6" s="610">
        <f t="shared" ca="1" si="700"/>
        <v>41801</v>
      </c>
      <c r="PJ6" s="610">
        <f t="shared" ca="1" si="700"/>
        <v>41802</v>
      </c>
      <c r="PK6" s="610">
        <f t="shared" ca="1" si="700"/>
        <v>41803</v>
      </c>
      <c r="PL6" s="610">
        <f t="shared" ca="1" si="700"/>
        <v>41804</v>
      </c>
      <c r="PM6" s="610">
        <f t="shared" ca="1" si="700"/>
        <v>41805</v>
      </c>
      <c r="PN6" s="610">
        <f t="shared" ca="1" si="700"/>
        <v>41806</v>
      </c>
      <c r="PO6" s="610">
        <f t="shared" ca="1" si="700"/>
        <v>41807</v>
      </c>
      <c r="PP6" s="610">
        <f t="shared" ca="1" si="700"/>
        <v>41808</v>
      </c>
      <c r="PQ6" s="610">
        <f t="shared" ca="1" si="700"/>
        <v>41809</v>
      </c>
      <c r="PR6" s="610">
        <f t="shared" ca="1" si="700"/>
        <v>41810</v>
      </c>
      <c r="PS6" s="610">
        <f t="shared" ca="1" si="700"/>
        <v>41811</v>
      </c>
      <c r="PT6" s="610">
        <f t="shared" ca="1" si="700"/>
        <v>41812</v>
      </c>
      <c r="PU6" s="610">
        <f t="shared" ca="1" si="700"/>
        <v>41813</v>
      </c>
      <c r="PV6" s="610">
        <f t="shared" ca="1" si="700"/>
        <v>41814</v>
      </c>
      <c r="PW6" s="610">
        <f t="shared" ca="1" si="700"/>
        <v>41815</v>
      </c>
      <c r="PX6" s="610">
        <f t="shared" ca="1" si="700"/>
        <v>41816</v>
      </c>
      <c r="PY6" s="610">
        <f t="shared" ca="1" si="700"/>
        <v>41817</v>
      </c>
      <c r="PZ6" s="610">
        <f t="shared" ca="1" si="700"/>
        <v>41818</v>
      </c>
      <c r="QA6" s="610">
        <f t="shared" ca="1" si="700"/>
        <v>41819</v>
      </c>
      <c r="QB6" s="610">
        <f t="shared" ca="1" si="700"/>
        <v>41820</v>
      </c>
      <c r="QC6" s="610">
        <f t="shared" ca="1" si="700"/>
        <v>41821</v>
      </c>
      <c r="QD6" s="610">
        <f t="shared" ca="1" si="700"/>
        <v>41822</v>
      </c>
      <c r="QE6" s="610">
        <f t="shared" ca="1" si="700"/>
        <v>41823</v>
      </c>
      <c r="QF6" s="610">
        <f t="shared" ca="1" si="700"/>
        <v>41824</v>
      </c>
      <c r="QG6" s="610">
        <f t="shared" ca="1" si="700"/>
        <v>41825</v>
      </c>
      <c r="QH6" s="610">
        <f t="shared" ca="1" si="700"/>
        <v>41826</v>
      </c>
      <c r="QI6" s="610">
        <f t="shared" ca="1" si="700"/>
        <v>41827</v>
      </c>
      <c r="QJ6" s="610">
        <f t="shared" ca="1" si="700"/>
        <v>41828</v>
      </c>
      <c r="QK6" s="610">
        <f t="shared" ca="1" si="700"/>
        <v>41829</v>
      </c>
      <c r="QL6" s="610">
        <f t="shared" ca="1" si="700"/>
        <v>41830</v>
      </c>
      <c r="QM6" s="610">
        <f t="shared" ca="1" si="700"/>
        <v>41831</v>
      </c>
      <c r="QN6" s="610">
        <f t="shared" ca="1" si="700"/>
        <v>41832</v>
      </c>
      <c r="QO6" s="610">
        <f t="shared" ca="1" si="700"/>
        <v>41833</v>
      </c>
      <c r="QP6" s="610">
        <f t="shared" ca="1" si="700"/>
        <v>41834</v>
      </c>
      <c r="QQ6" s="610">
        <f t="shared" ca="1" si="700"/>
        <v>41835</v>
      </c>
      <c r="QR6" s="610">
        <f t="shared" ref="QR6:TC6" ca="1" si="701">QQ$6+1</f>
        <v>41836</v>
      </c>
      <c r="QS6" s="610">
        <f t="shared" ca="1" si="701"/>
        <v>41837</v>
      </c>
      <c r="QT6" s="610">
        <f t="shared" ca="1" si="701"/>
        <v>41838</v>
      </c>
      <c r="QU6" s="610">
        <f t="shared" ca="1" si="701"/>
        <v>41839</v>
      </c>
      <c r="QV6" s="610">
        <f t="shared" ca="1" si="701"/>
        <v>41840</v>
      </c>
      <c r="QW6" s="610">
        <f t="shared" ca="1" si="701"/>
        <v>41841</v>
      </c>
      <c r="QX6" s="610">
        <f t="shared" ca="1" si="701"/>
        <v>41842</v>
      </c>
      <c r="QY6" s="610">
        <f t="shared" ca="1" si="701"/>
        <v>41843</v>
      </c>
      <c r="QZ6" s="610">
        <f t="shared" ca="1" si="701"/>
        <v>41844</v>
      </c>
      <c r="RA6" s="610">
        <f t="shared" ca="1" si="701"/>
        <v>41845</v>
      </c>
      <c r="RB6" s="610">
        <f t="shared" ca="1" si="701"/>
        <v>41846</v>
      </c>
      <c r="RC6" s="610">
        <f t="shared" ca="1" si="701"/>
        <v>41847</v>
      </c>
      <c r="RD6" s="610">
        <f t="shared" ca="1" si="701"/>
        <v>41848</v>
      </c>
      <c r="RE6" s="610">
        <f t="shared" ca="1" si="701"/>
        <v>41849</v>
      </c>
      <c r="RF6" s="610">
        <f t="shared" ca="1" si="701"/>
        <v>41850</v>
      </c>
      <c r="RG6" s="610">
        <f t="shared" ca="1" si="701"/>
        <v>41851</v>
      </c>
      <c r="RH6" s="610">
        <f t="shared" ca="1" si="701"/>
        <v>41852</v>
      </c>
      <c r="RI6" s="610">
        <f t="shared" ca="1" si="701"/>
        <v>41853</v>
      </c>
      <c r="RJ6" s="610">
        <f t="shared" ca="1" si="701"/>
        <v>41854</v>
      </c>
      <c r="RK6" s="610">
        <f t="shared" ca="1" si="701"/>
        <v>41855</v>
      </c>
      <c r="RL6" s="610">
        <f t="shared" ca="1" si="701"/>
        <v>41856</v>
      </c>
      <c r="RM6" s="610">
        <f t="shared" ca="1" si="701"/>
        <v>41857</v>
      </c>
      <c r="RN6" s="610">
        <f t="shared" ca="1" si="701"/>
        <v>41858</v>
      </c>
      <c r="RO6" s="610">
        <f t="shared" ca="1" si="701"/>
        <v>41859</v>
      </c>
      <c r="RP6" s="610">
        <f t="shared" ca="1" si="701"/>
        <v>41860</v>
      </c>
      <c r="RQ6" s="610">
        <f t="shared" ca="1" si="701"/>
        <v>41861</v>
      </c>
      <c r="RR6" s="610">
        <f t="shared" ca="1" si="701"/>
        <v>41862</v>
      </c>
      <c r="RS6" s="610">
        <f t="shared" ca="1" si="701"/>
        <v>41863</v>
      </c>
      <c r="RT6" s="610">
        <f t="shared" ca="1" si="701"/>
        <v>41864</v>
      </c>
      <c r="RU6" s="610">
        <f t="shared" ca="1" si="701"/>
        <v>41865</v>
      </c>
      <c r="RV6" s="610">
        <f t="shared" ca="1" si="701"/>
        <v>41866</v>
      </c>
      <c r="RW6" s="610">
        <f t="shared" ca="1" si="701"/>
        <v>41867</v>
      </c>
      <c r="RX6" s="610">
        <f t="shared" ca="1" si="701"/>
        <v>41868</v>
      </c>
      <c r="RY6" s="610">
        <f t="shared" ca="1" si="701"/>
        <v>41869</v>
      </c>
      <c r="RZ6" s="610">
        <f t="shared" ca="1" si="701"/>
        <v>41870</v>
      </c>
      <c r="SA6" s="610">
        <f t="shared" ca="1" si="701"/>
        <v>41871</v>
      </c>
      <c r="SB6" s="610">
        <f t="shared" ca="1" si="701"/>
        <v>41872</v>
      </c>
      <c r="SC6" s="610">
        <f t="shared" ca="1" si="701"/>
        <v>41873</v>
      </c>
      <c r="SD6" s="610">
        <f t="shared" ca="1" si="701"/>
        <v>41874</v>
      </c>
      <c r="SE6" s="610">
        <f t="shared" ca="1" si="701"/>
        <v>41875</v>
      </c>
      <c r="SF6" s="610">
        <f t="shared" ca="1" si="701"/>
        <v>41876</v>
      </c>
      <c r="SG6" s="610">
        <f t="shared" ca="1" si="701"/>
        <v>41877</v>
      </c>
      <c r="SH6" s="610">
        <f t="shared" ca="1" si="701"/>
        <v>41878</v>
      </c>
      <c r="SI6" s="610">
        <f t="shared" ca="1" si="701"/>
        <v>41879</v>
      </c>
      <c r="SJ6" s="610">
        <f t="shared" ca="1" si="701"/>
        <v>41880</v>
      </c>
      <c r="SK6" s="610">
        <f t="shared" ca="1" si="701"/>
        <v>41881</v>
      </c>
      <c r="SL6" s="610">
        <f t="shared" ca="1" si="701"/>
        <v>41882</v>
      </c>
      <c r="SM6" s="610">
        <f t="shared" ca="1" si="701"/>
        <v>41883</v>
      </c>
      <c r="SN6" s="610">
        <f t="shared" ca="1" si="701"/>
        <v>41884</v>
      </c>
      <c r="SO6" s="610">
        <f t="shared" ca="1" si="701"/>
        <v>41885</v>
      </c>
      <c r="SP6" s="610">
        <f t="shared" ca="1" si="701"/>
        <v>41886</v>
      </c>
      <c r="SQ6" s="610">
        <f t="shared" ca="1" si="701"/>
        <v>41887</v>
      </c>
      <c r="SR6" s="610">
        <f t="shared" ca="1" si="701"/>
        <v>41888</v>
      </c>
      <c r="SS6" s="610">
        <f t="shared" ca="1" si="701"/>
        <v>41889</v>
      </c>
      <c r="ST6" s="610">
        <f t="shared" ca="1" si="701"/>
        <v>41890</v>
      </c>
      <c r="SU6" s="610">
        <f t="shared" ca="1" si="701"/>
        <v>41891</v>
      </c>
      <c r="SV6" s="610">
        <f t="shared" ca="1" si="701"/>
        <v>41892</v>
      </c>
      <c r="SW6" s="610">
        <f t="shared" ca="1" si="701"/>
        <v>41893</v>
      </c>
      <c r="SX6" s="610">
        <f t="shared" ca="1" si="701"/>
        <v>41894</v>
      </c>
      <c r="SY6" s="610">
        <f t="shared" ca="1" si="701"/>
        <v>41895</v>
      </c>
      <c r="SZ6" s="610">
        <f t="shared" ca="1" si="701"/>
        <v>41896</v>
      </c>
      <c r="TA6" s="610">
        <f t="shared" ca="1" si="701"/>
        <v>41897</v>
      </c>
      <c r="TB6" s="610">
        <f t="shared" ca="1" si="701"/>
        <v>41898</v>
      </c>
      <c r="TC6" s="610">
        <f t="shared" ca="1" si="701"/>
        <v>41899</v>
      </c>
      <c r="TD6" s="610">
        <f t="shared" ref="TD6:VO6" ca="1" si="702">TC$6+1</f>
        <v>41900</v>
      </c>
      <c r="TE6" s="610">
        <f t="shared" ca="1" si="702"/>
        <v>41901</v>
      </c>
      <c r="TF6" s="610">
        <f t="shared" ca="1" si="702"/>
        <v>41902</v>
      </c>
      <c r="TG6" s="610">
        <f t="shared" ca="1" si="702"/>
        <v>41903</v>
      </c>
      <c r="TH6" s="610">
        <f t="shared" ca="1" si="702"/>
        <v>41904</v>
      </c>
      <c r="TI6" s="610">
        <f t="shared" ca="1" si="702"/>
        <v>41905</v>
      </c>
      <c r="TJ6" s="610">
        <f t="shared" ca="1" si="702"/>
        <v>41906</v>
      </c>
      <c r="TK6" s="610">
        <f t="shared" ca="1" si="702"/>
        <v>41907</v>
      </c>
      <c r="TL6" s="610">
        <f t="shared" ca="1" si="702"/>
        <v>41908</v>
      </c>
      <c r="TM6" s="610">
        <f t="shared" ca="1" si="702"/>
        <v>41909</v>
      </c>
      <c r="TN6" s="610">
        <f t="shared" ca="1" si="702"/>
        <v>41910</v>
      </c>
      <c r="TO6" s="610">
        <f t="shared" ca="1" si="702"/>
        <v>41911</v>
      </c>
      <c r="TP6" s="610">
        <f t="shared" ca="1" si="702"/>
        <v>41912</v>
      </c>
      <c r="TQ6" s="610">
        <f t="shared" ca="1" si="702"/>
        <v>41913</v>
      </c>
      <c r="TR6" s="610">
        <f t="shared" ca="1" si="702"/>
        <v>41914</v>
      </c>
      <c r="TS6" s="610">
        <f t="shared" ca="1" si="702"/>
        <v>41915</v>
      </c>
      <c r="TT6" s="610">
        <f t="shared" ca="1" si="702"/>
        <v>41916</v>
      </c>
      <c r="TU6" s="610">
        <f t="shared" ca="1" si="702"/>
        <v>41917</v>
      </c>
      <c r="TV6" s="610">
        <f t="shared" ca="1" si="702"/>
        <v>41918</v>
      </c>
      <c r="TW6" s="610">
        <f t="shared" ca="1" si="702"/>
        <v>41919</v>
      </c>
      <c r="TX6" s="610">
        <f t="shared" ca="1" si="702"/>
        <v>41920</v>
      </c>
      <c r="TY6" s="610">
        <f t="shared" ca="1" si="702"/>
        <v>41921</v>
      </c>
      <c r="TZ6" s="610">
        <f t="shared" ca="1" si="702"/>
        <v>41922</v>
      </c>
      <c r="UA6" s="610">
        <f t="shared" ca="1" si="702"/>
        <v>41923</v>
      </c>
      <c r="UB6" s="610">
        <f t="shared" ca="1" si="702"/>
        <v>41924</v>
      </c>
      <c r="UC6" s="610">
        <f t="shared" ca="1" si="702"/>
        <v>41925</v>
      </c>
      <c r="UD6" s="610">
        <f t="shared" ca="1" si="702"/>
        <v>41926</v>
      </c>
      <c r="UE6" s="610">
        <f t="shared" ca="1" si="702"/>
        <v>41927</v>
      </c>
      <c r="UF6" s="610">
        <f t="shared" ca="1" si="702"/>
        <v>41928</v>
      </c>
      <c r="UG6" s="610">
        <f t="shared" ca="1" si="702"/>
        <v>41929</v>
      </c>
      <c r="UH6" s="610">
        <f t="shared" ca="1" si="702"/>
        <v>41930</v>
      </c>
      <c r="UI6" s="610">
        <f t="shared" ca="1" si="702"/>
        <v>41931</v>
      </c>
      <c r="UJ6" s="610">
        <f t="shared" ca="1" si="702"/>
        <v>41932</v>
      </c>
      <c r="UK6" s="610">
        <f t="shared" ca="1" si="702"/>
        <v>41933</v>
      </c>
      <c r="UL6" s="610">
        <f t="shared" ca="1" si="702"/>
        <v>41934</v>
      </c>
      <c r="UM6" s="610">
        <f t="shared" ca="1" si="702"/>
        <v>41935</v>
      </c>
      <c r="UN6" s="610">
        <f t="shared" ca="1" si="702"/>
        <v>41936</v>
      </c>
      <c r="UO6" s="610">
        <f t="shared" ca="1" si="702"/>
        <v>41937</v>
      </c>
      <c r="UP6" s="610">
        <f t="shared" ca="1" si="702"/>
        <v>41938</v>
      </c>
      <c r="UQ6" s="610">
        <f t="shared" ca="1" si="702"/>
        <v>41939</v>
      </c>
      <c r="UR6" s="610">
        <f t="shared" ca="1" si="702"/>
        <v>41940</v>
      </c>
      <c r="US6" s="610">
        <f t="shared" ca="1" si="702"/>
        <v>41941</v>
      </c>
      <c r="UT6" s="610">
        <f t="shared" ca="1" si="702"/>
        <v>41942</v>
      </c>
      <c r="UU6" s="610">
        <f t="shared" ca="1" si="702"/>
        <v>41943</v>
      </c>
      <c r="UV6" s="610">
        <f t="shared" ca="1" si="702"/>
        <v>41944</v>
      </c>
      <c r="UW6" s="610">
        <f t="shared" ca="1" si="702"/>
        <v>41945</v>
      </c>
      <c r="UX6" s="610">
        <f t="shared" ca="1" si="702"/>
        <v>41946</v>
      </c>
      <c r="UY6" s="610">
        <f t="shared" ca="1" si="702"/>
        <v>41947</v>
      </c>
      <c r="UZ6" s="610">
        <f t="shared" ca="1" si="702"/>
        <v>41948</v>
      </c>
      <c r="VA6" s="610">
        <f t="shared" ca="1" si="702"/>
        <v>41949</v>
      </c>
      <c r="VB6" s="610">
        <f t="shared" ca="1" si="702"/>
        <v>41950</v>
      </c>
      <c r="VC6" s="610">
        <f t="shared" ca="1" si="702"/>
        <v>41951</v>
      </c>
      <c r="VD6" s="610">
        <f t="shared" ca="1" si="702"/>
        <v>41952</v>
      </c>
      <c r="VE6" s="610">
        <f t="shared" ca="1" si="702"/>
        <v>41953</v>
      </c>
      <c r="VF6" s="610">
        <f t="shared" ca="1" si="702"/>
        <v>41954</v>
      </c>
      <c r="VG6" s="610">
        <f t="shared" ca="1" si="702"/>
        <v>41955</v>
      </c>
      <c r="VH6" s="610">
        <f t="shared" ca="1" si="702"/>
        <v>41956</v>
      </c>
      <c r="VI6" s="610">
        <f t="shared" ca="1" si="702"/>
        <v>41957</v>
      </c>
      <c r="VJ6" s="610">
        <f t="shared" ca="1" si="702"/>
        <v>41958</v>
      </c>
      <c r="VK6" s="610">
        <f t="shared" ca="1" si="702"/>
        <v>41959</v>
      </c>
      <c r="VL6" s="610">
        <f t="shared" ca="1" si="702"/>
        <v>41960</v>
      </c>
      <c r="VM6" s="610">
        <f t="shared" ca="1" si="702"/>
        <v>41961</v>
      </c>
      <c r="VN6" s="610">
        <f t="shared" ca="1" si="702"/>
        <v>41962</v>
      </c>
      <c r="VO6" s="610">
        <f t="shared" ca="1" si="702"/>
        <v>41963</v>
      </c>
      <c r="VP6" s="610">
        <f t="shared" ref="VP6:YA6" ca="1" si="703">VO$6+1</f>
        <v>41964</v>
      </c>
      <c r="VQ6" s="610">
        <f t="shared" ca="1" si="703"/>
        <v>41965</v>
      </c>
      <c r="VR6" s="610">
        <f t="shared" ca="1" si="703"/>
        <v>41966</v>
      </c>
      <c r="VS6" s="610">
        <f t="shared" ca="1" si="703"/>
        <v>41967</v>
      </c>
      <c r="VT6" s="610">
        <f t="shared" ca="1" si="703"/>
        <v>41968</v>
      </c>
      <c r="VU6" s="610">
        <f t="shared" ca="1" si="703"/>
        <v>41969</v>
      </c>
      <c r="VV6" s="610">
        <f t="shared" ca="1" si="703"/>
        <v>41970</v>
      </c>
      <c r="VW6" s="610">
        <f t="shared" ca="1" si="703"/>
        <v>41971</v>
      </c>
      <c r="VX6" s="610">
        <f t="shared" ca="1" si="703"/>
        <v>41972</v>
      </c>
      <c r="VY6" s="610">
        <f t="shared" ca="1" si="703"/>
        <v>41973</v>
      </c>
      <c r="VZ6" s="610">
        <f t="shared" ca="1" si="703"/>
        <v>41974</v>
      </c>
      <c r="WA6" s="610">
        <f t="shared" ca="1" si="703"/>
        <v>41975</v>
      </c>
      <c r="WB6" s="610">
        <f t="shared" ca="1" si="703"/>
        <v>41976</v>
      </c>
      <c r="WC6" s="610">
        <f t="shared" ca="1" si="703"/>
        <v>41977</v>
      </c>
      <c r="WD6" s="610">
        <f t="shared" ca="1" si="703"/>
        <v>41978</v>
      </c>
      <c r="WE6" s="610">
        <f t="shared" ca="1" si="703"/>
        <v>41979</v>
      </c>
      <c r="WF6" s="610">
        <f t="shared" ca="1" si="703"/>
        <v>41980</v>
      </c>
      <c r="WG6" s="610">
        <f t="shared" ca="1" si="703"/>
        <v>41981</v>
      </c>
      <c r="WH6" s="610">
        <f t="shared" ca="1" si="703"/>
        <v>41982</v>
      </c>
      <c r="WI6" s="610">
        <f t="shared" ca="1" si="703"/>
        <v>41983</v>
      </c>
      <c r="WJ6" s="610">
        <f t="shared" ca="1" si="703"/>
        <v>41984</v>
      </c>
      <c r="WK6" s="610">
        <f t="shared" ca="1" si="703"/>
        <v>41985</v>
      </c>
      <c r="WL6" s="610">
        <f t="shared" ca="1" si="703"/>
        <v>41986</v>
      </c>
      <c r="WM6" s="610">
        <f t="shared" ca="1" si="703"/>
        <v>41987</v>
      </c>
      <c r="WN6" s="610">
        <f t="shared" ca="1" si="703"/>
        <v>41988</v>
      </c>
      <c r="WO6" s="610">
        <f t="shared" ca="1" si="703"/>
        <v>41989</v>
      </c>
      <c r="WP6" s="610">
        <f t="shared" ca="1" si="703"/>
        <v>41990</v>
      </c>
      <c r="WQ6" s="610">
        <f t="shared" ca="1" si="703"/>
        <v>41991</v>
      </c>
      <c r="WR6" s="610">
        <f t="shared" ca="1" si="703"/>
        <v>41992</v>
      </c>
      <c r="WS6" s="610">
        <f t="shared" ca="1" si="703"/>
        <v>41993</v>
      </c>
      <c r="WT6" s="610">
        <f t="shared" ca="1" si="703"/>
        <v>41994</v>
      </c>
      <c r="WU6" s="610">
        <f t="shared" ca="1" si="703"/>
        <v>41995</v>
      </c>
      <c r="WV6" s="610">
        <f t="shared" ca="1" si="703"/>
        <v>41996</v>
      </c>
      <c r="WW6" s="610">
        <f t="shared" ca="1" si="703"/>
        <v>41997</v>
      </c>
      <c r="WX6" s="610">
        <f t="shared" ca="1" si="703"/>
        <v>41998</v>
      </c>
      <c r="WY6" s="610">
        <f t="shared" ca="1" si="703"/>
        <v>41999</v>
      </c>
      <c r="WZ6" s="610">
        <f t="shared" ca="1" si="703"/>
        <v>42000</v>
      </c>
      <c r="XA6" s="610">
        <f t="shared" ca="1" si="703"/>
        <v>42001</v>
      </c>
      <c r="XB6" s="610">
        <f t="shared" ca="1" si="703"/>
        <v>42002</v>
      </c>
      <c r="XC6" s="610">
        <f t="shared" ca="1" si="703"/>
        <v>42003</v>
      </c>
      <c r="XD6" s="610">
        <f t="shared" ca="1" si="703"/>
        <v>42004</v>
      </c>
      <c r="XE6" s="610">
        <f t="shared" ca="1" si="703"/>
        <v>42005</v>
      </c>
      <c r="XF6" s="610">
        <f t="shared" ca="1" si="703"/>
        <v>42006</v>
      </c>
      <c r="XG6" s="610">
        <f t="shared" ca="1" si="703"/>
        <v>42007</v>
      </c>
      <c r="XH6" s="610">
        <f t="shared" ca="1" si="703"/>
        <v>42008</v>
      </c>
      <c r="XI6" s="610">
        <f t="shared" ca="1" si="703"/>
        <v>42009</v>
      </c>
      <c r="XJ6" s="610">
        <f t="shared" ca="1" si="703"/>
        <v>42010</v>
      </c>
      <c r="XK6" s="610">
        <f t="shared" ca="1" si="703"/>
        <v>42011</v>
      </c>
      <c r="XL6" s="610">
        <f t="shared" ca="1" si="703"/>
        <v>42012</v>
      </c>
      <c r="XM6" s="610">
        <f t="shared" ca="1" si="703"/>
        <v>42013</v>
      </c>
      <c r="XN6" s="610">
        <f t="shared" ca="1" si="703"/>
        <v>42014</v>
      </c>
      <c r="XO6" s="610">
        <f t="shared" ca="1" si="703"/>
        <v>42015</v>
      </c>
      <c r="XP6" s="610">
        <f t="shared" ca="1" si="703"/>
        <v>42016</v>
      </c>
      <c r="XQ6" s="610">
        <f t="shared" ca="1" si="703"/>
        <v>42017</v>
      </c>
      <c r="XR6" s="610">
        <f t="shared" ca="1" si="703"/>
        <v>42018</v>
      </c>
      <c r="XS6" s="610">
        <f t="shared" ca="1" si="703"/>
        <v>42019</v>
      </c>
      <c r="XT6" s="610">
        <f t="shared" ca="1" si="703"/>
        <v>42020</v>
      </c>
      <c r="XU6" s="610">
        <f t="shared" ca="1" si="703"/>
        <v>42021</v>
      </c>
      <c r="XV6" s="610">
        <f t="shared" ca="1" si="703"/>
        <v>42022</v>
      </c>
      <c r="XW6" s="610">
        <f t="shared" ca="1" si="703"/>
        <v>42023</v>
      </c>
      <c r="XX6" s="610">
        <f t="shared" ca="1" si="703"/>
        <v>42024</v>
      </c>
      <c r="XY6" s="610">
        <f t="shared" ca="1" si="703"/>
        <v>42025</v>
      </c>
      <c r="XZ6" s="610">
        <f t="shared" ca="1" si="703"/>
        <v>42026</v>
      </c>
      <c r="YA6" s="610">
        <f t="shared" ca="1" si="703"/>
        <v>42027</v>
      </c>
      <c r="YB6" s="610">
        <f t="shared" ref="YB6:ZZ6" ca="1" si="704">YA$6+1</f>
        <v>42028</v>
      </c>
      <c r="YC6" s="610">
        <f t="shared" ca="1" si="704"/>
        <v>42029</v>
      </c>
      <c r="YD6" s="610">
        <f t="shared" ca="1" si="704"/>
        <v>42030</v>
      </c>
      <c r="YE6" s="610">
        <f t="shared" ca="1" si="704"/>
        <v>42031</v>
      </c>
      <c r="YF6" s="610">
        <f t="shared" ca="1" si="704"/>
        <v>42032</v>
      </c>
      <c r="YG6" s="610">
        <f t="shared" ca="1" si="704"/>
        <v>42033</v>
      </c>
      <c r="YH6" s="610">
        <f t="shared" ca="1" si="704"/>
        <v>42034</v>
      </c>
      <c r="YI6" s="610">
        <f t="shared" ca="1" si="704"/>
        <v>42035</v>
      </c>
      <c r="YJ6" s="610">
        <f t="shared" ca="1" si="704"/>
        <v>42036</v>
      </c>
      <c r="YK6" s="610">
        <f t="shared" ca="1" si="704"/>
        <v>42037</v>
      </c>
      <c r="YL6" s="610">
        <f t="shared" ca="1" si="704"/>
        <v>42038</v>
      </c>
      <c r="YM6" s="610">
        <f t="shared" ca="1" si="704"/>
        <v>42039</v>
      </c>
      <c r="YN6" s="610">
        <f t="shared" ca="1" si="704"/>
        <v>42040</v>
      </c>
      <c r="YO6" s="610">
        <f t="shared" ca="1" si="704"/>
        <v>42041</v>
      </c>
      <c r="YP6" s="610">
        <f t="shared" ca="1" si="704"/>
        <v>42042</v>
      </c>
      <c r="YQ6" s="610">
        <f t="shared" ca="1" si="704"/>
        <v>42043</v>
      </c>
      <c r="YR6" s="610">
        <f t="shared" ca="1" si="704"/>
        <v>42044</v>
      </c>
      <c r="YS6" s="610">
        <f t="shared" ca="1" si="704"/>
        <v>42045</v>
      </c>
      <c r="YT6" s="610">
        <f t="shared" ca="1" si="704"/>
        <v>42046</v>
      </c>
      <c r="YU6" s="610">
        <f t="shared" ca="1" si="704"/>
        <v>42047</v>
      </c>
      <c r="YV6" s="610">
        <f t="shared" ca="1" si="704"/>
        <v>42048</v>
      </c>
      <c r="YW6" s="610">
        <f t="shared" ca="1" si="704"/>
        <v>42049</v>
      </c>
      <c r="YX6" s="610">
        <f t="shared" ca="1" si="704"/>
        <v>42050</v>
      </c>
      <c r="YY6" s="610">
        <f t="shared" ca="1" si="704"/>
        <v>42051</v>
      </c>
      <c r="YZ6" s="610">
        <f t="shared" ca="1" si="704"/>
        <v>42052</v>
      </c>
      <c r="ZA6" s="610">
        <f t="shared" ca="1" si="704"/>
        <v>42053</v>
      </c>
      <c r="ZB6" s="610">
        <f t="shared" ca="1" si="704"/>
        <v>42054</v>
      </c>
      <c r="ZC6" s="610">
        <f t="shared" ca="1" si="704"/>
        <v>42055</v>
      </c>
      <c r="ZD6" s="610">
        <f t="shared" ca="1" si="704"/>
        <v>42056</v>
      </c>
      <c r="ZE6" s="610">
        <f t="shared" ca="1" si="704"/>
        <v>42057</v>
      </c>
      <c r="ZF6" s="610">
        <f t="shared" ca="1" si="704"/>
        <v>42058</v>
      </c>
      <c r="ZG6" s="610">
        <f t="shared" ca="1" si="704"/>
        <v>42059</v>
      </c>
      <c r="ZH6" s="610">
        <f t="shared" ca="1" si="704"/>
        <v>42060</v>
      </c>
      <c r="ZI6" s="610">
        <f t="shared" ca="1" si="704"/>
        <v>42061</v>
      </c>
      <c r="ZJ6" s="610">
        <f t="shared" ca="1" si="704"/>
        <v>42062</v>
      </c>
      <c r="ZK6" s="610">
        <f t="shared" ca="1" si="704"/>
        <v>42063</v>
      </c>
      <c r="ZL6" s="610">
        <f t="shared" ca="1" si="704"/>
        <v>42064</v>
      </c>
      <c r="ZM6" s="610">
        <f t="shared" ca="1" si="704"/>
        <v>42065</v>
      </c>
      <c r="ZN6" s="610">
        <f t="shared" ca="1" si="704"/>
        <v>42066</v>
      </c>
      <c r="ZO6" s="610">
        <f t="shared" ca="1" si="704"/>
        <v>42067</v>
      </c>
      <c r="ZP6" s="610">
        <f t="shared" ca="1" si="704"/>
        <v>42068</v>
      </c>
      <c r="ZQ6" s="610">
        <f t="shared" ca="1" si="704"/>
        <v>42069</v>
      </c>
      <c r="ZR6" s="610">
        <f t="shared" ca="1" si="704"/>
        <v>42070</v>
      </c>
      <c r="ZS6" s="610">
        <f t="shared" ca="1" si="704"/>
        <v>42071</v>
      </c>
      <c r="ZT6" s="610">
        <f t="shared" ca="1" si="704"/>
        <v>42072</v>
      </c>
      <c r="ZU6" s="610">
        <f t="shared" ca="1" si="704"/>
        <v>42073</v>
      </c>
      <c r="ZV6" s="610">
        <f t="shared" ca="1" si="704"/>
        <v>42074</v>
      </c>
      <c r="ZW6" s="610">
        <f t="shared" ca="1" si="704"/>
        <v>42075</v>
      </c>
      <c r="ZX6" s="610">
        <f t="shared" ca="1" si="704"/>
        <v>42076</v>
      </c>
      <c r="ZY6" s="610">
        <f t="shared" ca="1" si="704"/>
        <v>42077</v>
      </c>
      <c r="ZZ6" s="610">
        <f t="shared" ca="1" si="704"/>
        <v>42078</v>
      </c>
      <c r="AAA6" s="588"/>
      <c r="AAB6"/>
      <c r="AAC6"/>
      <c r="AAD6" s="112"/>
      <c r="AAE6" s="551" t="s">
        <v>244</v>
      </c>
      <c r="AAF6" s="583" t="s">
        <v>173</v>
      </c>
      <c r="AAG6" s="78">
        <f ca="1">WORKDAY(TODAY()-1,1,S.DDL_DEQClosed)</f>
        <v>41386</v>
      </c>
      <c r="AAH6" s="78">
        <f>S.BANNER.PostEQCEnd</f>
        <v>41624</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173</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173</v>
      </c>
      <c r="AAG8" s="76"/>
      <c r="AAH8" s="76"/>
      <c r="AAI8" s="76"/>
      <c r="AAJ8" s="508"/>
      <c r="AAK8" s="575"/>
      <c r="AAL8" s="40" t="s">
        <v>243</v>
      </c>
      <c r="AAM8" s="112"/>
      <c r="AAU8" s="44"/>
    </row>
    <row r="9" spans="1:745" ht="21" customHeight="1">
      <c r="A9" s="558"/>
      <c r="B9" s="120" t="s">
        <v>248</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173</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173</v>
      </c>
      <c r="AAG10" s="112"/>
      <c r="AAH10" s="77"/>
      <c r="AAI10" s="77"/>
      <c r="AAJ10" s="113"/>
      <c r="AAK10" s="576"/>
      <c r="AAL10" s="39"/>
      <c r="AAM10" s="112"/>
      <c r="AAT10" s="335" t="s">
        <v>0</v>
      </c>
    </row>
    <row r="11" spans="1:745" s="23" customFormat="1" ht="16.5" customHeight="1">
      <c r="A11" s="599"/>
      <c r="B11" s="538" t="s">
        <v>282</v>
      </c>
      <c r="C11" s="691"/>
      <c r="D11" s="538"/>
      <c r="E11" s="539"/>
      <c r="F11" s="321">
        <f ca="1">NETWORKDAYS(TODAY(),H11,S.DDL_DEQClosed)</f>
        <v>124</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221</v>
      </c>
      <c r="AAP11" s="336">
        <f t="shared" ref="AAP11:AAS11" si="705">AAP20/30</f>
        <v>7.4666666666666668</v>
      </c>
      <c r="AAQ11" s="336">
        <f t="shared" si="705"/>
        <v>6.7333333333333334</v>
      </c>
      <c r="AAR11" s="336">
        <f t="shared" si="705"/>
        <v>6</v>
      </c>
      <c r="AAS11" s="336">
        <f t="shared" si="705"/>
        <v>5.2666666666666666</v>
      </c>
      <c r="AAX11" s="23" t="s">
        <v>237</v>
      </c>
      <c r="AAY11" s="23" t="s">
        <v>237</v>
      </c>
      <c r="AAZ11" s="23" t="s">
        <v>237</v>
      </c>
      <c r="ABA11" s="23" t="s">
        <v>237</v>
      </c>
      <c r="ABB11" s="23" t="s">
        <v>0</v>
      </c>
    </row>
    <row r="12" spans="1:745" s="23" customFormat="1" ht="16.5" customHeight="1">
      <c r="A12" s="599"/>
      <c r="B12" s="751" t="str">
        <f>AAL12</f>
        <v>INVOLVED before Rulemaking Action Item</v>
      </c>
      <c r="C12" s="751"/>
      <c r="D12" s="751"/>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173</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231</v>
      </c>
      <c r="AAQ12" s="106" t="s">
        <v>228</v>
      </c>
      <c r="AAR12" s="106" t="s">
        <v>229</v>
      </c>
      <c r="AAS12" s="106" t="s">
        <v>230</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220</v>
      </c>
      <c r="C13" s="692"/>
      <c r="D13" s="781" t="str">
        <f>AAI13</f>
        <v/>
      </c>
      <c r="E13" s="781"/>
      <c r="F13" s="321">
        <f t="shared" ref="F13:F15" ca="1" si="706">NETWORKDAYS(TODAY(),H13,S.DDL_DEQClosed)</f>
        <v>85</v>
      </c>
      <c r="G13" s="586">
        <v>41444</v>
      </c>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232</v>
      </c>
      <c r="AAP13" s="107">
        <f>IF(S.RuleType=1,28,21)</f>
        <v>28</v>
      </c>
      <c r="AAQ13" s="107">
        <f>IF(S.RuleType=1,21,14)</f>
        <v>21</v>
      </c>
      <c r="AAR13" s="107">
        <f>IF(S.RuleType=1,14,7)</f>
        <v>14</v>
      </c>
      <c r="AAS13" s="107">
        <f>IF(S.RuleType=1,7,0)</f>
        <v>7</v>
      </c>
      <c r="AAU13" s="510" t="s">
        <v>22</v>
      </c>
      <c r="AAV13" s="512" t="s">
        <v>236</v>
      </c>
      <c r="AAW13" s="510"/>
      <c r="AAX13" s="510" t="s">
        <v>1</v>
      </c>
      <c r="AAY13" s="511" t="s">
        <v>234</v>
      </c>
      <c r="AAZ13" s="512" t="s">
        <v>233</v>
      </c>
      <c r="ABA13" s="514" t="s">
        <v>226</v>
      </c>
      <c r="ABB13" s="510" t="s">
        <v>138</v>
      </c>
      <c r="ABC13" s="506" t="s">
        <v>238</v>
      </c>
      <c r="ABD13" s="506" t="s">
        <v>259</v>
      </c>
    </row>
    <row r="14" spans="1:745" s="23" customFormat="1" ht="16.7" customHeight="1">
      <c r="A14" s="599"/>
      <c r="B14" s="126" t="s">
        <v>217</v>
      </c>
      <c r="C14" s="692"/>
      <c r="D14" s="781" t="str">
        <f t="shared" ref="D14:D15" si="707">AAI14</f>
        <v/>
      </c>
      <c r="E14" s="781"/>
      <c r="F14" s="321">
        <f t="shared" ca="1" si="706"/>
        <v>85</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222</v>
      </c>
      <c r="AAP14" s="107">
        <f>IF(S.InvolveSIP=TRUE,25,0)</f>
        <v>0</v>
      </c>
      <c r="AAQ14" s="107">
        <f>IF(S.InvolveSIP=TRUE,20,0)</f>
        <v>0</v>
      </c>
      <c r="AAR14" s="107">
        <f>IF(S.InvolveSIP=TRUE,15,0)</f>
        <v>0</v>
      </c>
      <c r="AAS14" s="107">
        <f>IF(S.InvolveSIP=TRUE,10,0)</f>
        <v>0</v>
      </c>
      <c r="AAT14" s="23" t="s">
        <v>0</v>
      </c>
      <c r="AAU14" s="510"/>
      <c r="AAV14" s="512"/>
      <c r="AAW14" s="510" t="s">
        <v>223</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85</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223</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231</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41397</v>
      </c>
      <c r="AAX15" s="100">
        <f>IF(S.DASApprovalRequired=TRUE,WORKDAY(AAY15-31,1,S.DDL_DEQClosed),IF(S.InvolveFee=TRUE,AAY15,S.BANNER.OverviewStart))</f>
        <v>41624</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173</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 NOT involved</v>
      </c>
      <c r="C17" s="752"/>
      <c r="D17" s="517"/>
      <c r="E17" s="555">
        <f t="shared" ref="E17" si="711">NETWORKDAYS(G17,H17,S.DDL_DEQClosed)</f>
        <v>138</v>
      </c>
      <c r="F17" s="321">
        <f t="shared" ref="F17" ca="1" si="712">NETWORKDAYS(TODAY(),H17,S.DDL_DEQClosed)</f>
        <v>134</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224</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228</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41394</v>
      </c>
      <c r="AAX17" s="100">
        <f>IF(S.DASApprovalRequired=TRUE,WORKDAY(AAY17-31,1,S.DDL_DEQClosed),IF(S.InvolveFee=TRUE,AAY17,S.BANNER.OverviewStart))</f>
        <v>41563</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173</v>
      </c>
      <c r="AAG18" s="112"/>
      <c r="AAH18" s="112"/>
      <c r="AAI18" s="211"/>
      <c r="AAJ18" s="523" t="s">
        <v>0</v>
      </c>
      <c r="AAK18" s="523"/>
      <c r="AAL18" s="114"/>
      <c r="AAM18" s="112"/>
      <c r="AAO18" s="110" t="s">
        <v>225</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229</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41389</v>
      </c>
      <c r="AAX18" s="100">
        <f>IF(S.DASApprovalRequired=TRUE,WORKDAY(AAY18-31,1,S.DDL_DEQClosed),IF(S.InvolveFee=TRUE,AAY18,S.BANNER.OverviewStart))</f>
        <v>41500</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116</v>
      </c>
      <c r="F19" s="545">
        <f ca="1">NETWORKDAYS(TODAY(),G19,S.DDL_DEQClosed)</f>
        <v>21</v>
      </c>
      <c r="G19" s="652">
        <f>AAG19</f>
        <v>41414</v>
      </c>
      <c r="H19" s="679">
        <f>AAH19</f>
        <v>41579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41579</v>
      </c>
      <c r="AAI19" s="65"/>
      <c r="AAJ19" s="81" t="b">
        <v>1</v>
      </c>
      <c r="AAK19" s="523"/>
      <c r="AAL19" s="85" t="str">
        <f>IF(S.InvolveCommittee=TRUE,"2-Advisory Committee","2-Advisory Committee NOT involved")</f>
        <v>2-Advisory Committee</v>
      </c>
      <c r="AAM19" s="112"/>
      <c r="AAO19" s="110" t="s">
        <v>227</v>
      </c>
      <c r="AAP19" s="107">
        <v>45</v>
      </c>
      <c r="AAQ19" s="107">
        <v>45</v>
      </c>
      <c r="AAR19" s="107">
        <v>45</v>
      </c>
      <c r="AAS19" s="107">
        <v>45</v>
      </c>
      <c r="AAU19" s="101" t="s">
        <v>230</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41379</v>
      </c>
      <c r="AAX19" s="340">
        <f>IF(S.DASApprovalRequired=TRUE,WORKDAY(AAY19-31,1,S.DDL_DEQClosed),IF(S.InvolveFee=TRUE,AAY19,S.BANNER.OverviewStart))</f>
        <v>41442</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173</v>
      </c>
      <c r="AAG20" s="84"/>
      <c r="AAH20" s="77"/>
      <c r="AAI20" s="211"/>
      <c r="AAJ20" s="81"/>
      <c r="AAK20" s="523"/>
      <c r="AAL20" s="85"/>
      <c r="AAM20" s="112"/>
      <c r="AAO20" s="779"/>
      <c r="AAP20" s="772">
        <f>SUM(AAP13:AAP19)</f>
        <v>224</v>
      </c>
      <c r="AAQ20" s="772">
        <f>SUM(AAQ13:AAQ19)</f>
        <v>202</v>
      </c>
      <c r="AAR20" s="772">
        <f>SUM(AAR13:AAR19)</f>
        <v>180</v>
      </c>
      <c r="AAS20" s="772">
        <f>SUM(AAS13:AAS19)</f>
        <v>158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41</v>
      </c>
      <c r="F21" s="543">
        <f t="shared" ref="F21" ca="1" si="717">NETWORKDAYS(TODAY(),H21,S.DDL_DEQClosed)</f>
        <v>61</v>
      </c>
      <c r="G21" s="522">
        <f>AAG21</f>
        <v>41414</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41473</v>
      </c>
      <c r="AAI21" s="334" t="b">
        <f>IF(AND(S.InvolveFee,AAJ22=1),TRUE,FALSE)</f>
        <v>1</v>
      </c>
      <c r="AAJ21" s="81" t="b">
        <v>1</v>
      </c>
      <c r="AAK21" s="523"/>
      <c r="AAL21" s="83" t="str">
        <f>IF(S.InvolveFee=TRUE,"3-Fees Involved","3-Fees Not Involved")</f>
        <v>3-Fees Involved</v>
      </c>
      <c r="AAM21" s="112"/>
      <c r="AAN21"/>
      <c r="AAO21" s="779"/>
      <c r="AAP21" s="772"/>
      <c r="AAQ21" s="772"/>
      <c r="AAR21" s="772"/>
      <c r="AAS21" s="772"/>
      <c r="AAT21" s="23"/>
    </row>
    <row r="22" spans="1:735" s="23" customFormat="1" ht="20.100000000000001" customHeight="1">
      <c r="A22" s="558"/>
      <c r="B22" s="134" t="str">
        <f t="shared" si="714"/>
        <v>DAS - Fee approval required</v>
      </c>
      <c r="C22" s="695"/>
      <c r="D22" s="135" t="s">
        <v>71</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173</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173</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173</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173</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hidden="1" customHeight="1">
      <c r="A26" s="558"/>
      <c r="B26" s="762" t="str">
        <f>AAL26</f>
        <v>EPA - SIP not involved</v>
      </c>
      <c r="C26" s="763"/>
      <c r="D26" s="763"/>
      <c r="E26" s="518" t="s">
        <v>0</v>
      </c>
      <c r="F26" s="321">
        <f t="shared" ref="F26" ca="1" si="718">NETWORKDAYS(TODAY(),H26,S.DDL_DEQClosed)</f>
        <v>50</v>
      </c>
      <c r="G26" s="650">
        <f>S.SubmitNoticeToEPA</f>
        <v>41457</v>
      </c>
      <c r="H26" s="322">
        <f>AAH26</f>
        <v>41457</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f>WORKDAY(S.FirstHearingDate-44,-1,S.DDL_DEQClosed)</f>
        <v>41457</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64" t="str">
        <f>AAL27</f>
        <v>DAS - submit Part 1, about 30 days BEFORE SOS submittal (H28)</v>
      </c>
      <c r="C27" s="764"/>
      <c r="D27" s="764"/>
      <c r="E27" s="518" t="s">
        <v>0</v>
      </c>
      <c r="F27" s="321">
        <f t="shared" ref="F27" ca="1" si="719">NETWORKDAYS(TODAY(),H27,S.DDL_DEQClosed)</f>
        <v>39</v>
      </c>
      <c r="G27" s="650">
        <f>S.SubmitFeeToDAS</f>
        <v>41442</v>
      </c>
      <c r="H27" s="322">
        <f>AAH27</f>
        <v>41442</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41442</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58</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71</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169</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173</v>
      </c>
      <c r="AAG30" s="77"/>
      <c r="AAH30" s="77"/>
      <c r="AAI30" s="77"/>
      <c r="AAJ30" s="77"/>
      <c r="AAK30" s="341"/>
      <c r="AAL30" s="210" t="s">
        <v>218</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82</v>
      </c>
      <c r="G31" s="650">
        <f>S.FirstHearingDate</f>
        <v>41502</v>
      </c>
      <c r="H31" s="322">
        <f>AAH31</f>
        <v>41502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41502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83</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97</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173</v>
      </c>
      <c r="AAG33" s="84"/>
      <c r="AAH33" s="84"/>
      <c r="AAI33" s="77"/>
      <c r="AAJ33" s="87"/>
      <c r="AAK33" s="577"/>
      <c r="AAL33" s="116"/>
      <c r="AAM33" s="112"/>
      <c r="AAU33" s="44"/>
    </row>
    <row r="34" spans="1:732" s="23" customFormat="1" ht="17.100000000000001" customHeight="1">
      <c r="A34" s="558"/>
      <c r="B34" s="143" t="s">
        <v>239</v>
      </c>
      <c r="C34" s="698" t="s">
        <v>70</v>
      </c>
      <c r="D34" s="138"/>
      <c r="E34" s="124"/>
      <c r="F34" s="321">
        <f ca="1">NETWORKDAYS(TODAY(),H34,S.DDL_DEQClosed)</f>
        <v>98</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307</v>
      </c>
      <c r="AAM34" s="112"/>
      <c r="AAU34" s="44"/>
    </row>
    <row r="35" spans="1:732" s="23" customFormat="1" ht="17.100000000000001" customHeight="1">
      <c r="A35" s="558"/>
      <c r="B35" s="143" t="s">
        <v>249</v>
      </c>
      <c r="C35" s="698" t="s">
        <v>70</v>
      </c>
      <c r="D35" s="138"/>
      <c r="E35" s="124"/>
      <c r="F35" s="321">
        <f ca="1">NETWORKDAYS(TODAY(),H35,S.DDL_DEQClosed)</f>
        <v>124</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171</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173</v>
      </c>
      <c r="AAG36" s="112"/>
      <c r="AAH36" s="87"/>
      <c r="AAI36" s="65"/>
      <c r="AAJ36" s="87"/>
      <c r="AAK36" s="581">
        <f>AAK6+AAK27+AAK29+AAK31+AAK34</f>
        <v>127</v>
      </c>
      <c r="AAL36" s="116"/>
      <c r="AAM36" s="112"/>
      <c r="AAU36" s="44"/>
    </row>
    <row r="37" spans="1:732" s="23" customFormat="1" ht="17.100000000000001" customHeight="1">
      <c r="A37" s="558"/>
      <c r="B37" s="760" t="s">
        <v>235</v>
      </c>
      <c r="C37" s="760"/>
      <c r="D37" s="760"/>
      <c r="E37" s="124"/>
      <c r="F37" s="321">
        <f t="shared" ref="F37" ca="1" si="722">NETWORKDAYS(TODAY(),H37,S.DDL_DEQClosed)</f>
        <v>126</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3">NETWORKDAYS(TODAY(),H38,S.DDL_DEQClosed)</f>
        <v>134</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customHeight="1">
      <c r="A39" s="558"/>
      <c r="B39" s="760" t="str">
        <f>IF(S.InvolveFee=FALSE,"DAS - fees not involved",IF(AAJ22=1,"DAS - submit Part 2 within 10 days after EQC rulemaking action","DAS - email notification within 10 days after EQC rulemaking action"))</f>
        <v>DAS - submit Part 2 within 10 days after EQC rulemaking action</v>
      </c>
      <c r="C39" s="760"/>
      <c r="D39" s="760"/>
      <c r="E39" s="124"/>
      <c r="F39" s="321">
        <f t="shared" ref="F39" ca="1" si="724">NETWORKDAYS(TODAY(),H39,S.DDL_DEQClosed)</f>
        <v>127</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59" t="s">
        <v>250</v>
      </c>
      <c r="C40" s="759"/>
      <c r="D40" s="139" t="s">
        <v>0</v>
      </c>
      <c r="E40" s="124"/>
      <c r="F40" s="321">
        <f t="shared" ca="1" si="721"/>
        <v>126</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173</v>
      </c>
      <c r="AAG41" s="76"/>
      <c r="AAH41" s="76"/>
      <c r="AAI41" s="65"/>
      <c r="AAJ41" s="55"/>
      <c r="AAK41" s="55"/>
      <c r="AAL41" s="39"/>
      <c r="AAM41" s="112"/>
      <c r="AAN41"/>
      <c r="AAT41" s="23"/>
      <c r="AAU41" s="44"/>
    </row>
    <row r="42" spans="1:732" s="23" customFormat="1" ht="18" customHeight="1">
      <c r="A42" s="558"/>
      <c r="B42" s="202" t="s">
        <v>241</v>
      </c>
      <c r="C42" s="699" t="s">
        <v>245</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173</v>
      </c>
      <c r="AAG42" s="112"/>
      <c r="AAH42" s="112"/>
      <c r="AAI42" s="77"/>
      <c r="AAJ42" s="90"/>
      <c r="AAK42" s="90"/>
      <c r="AAL42" s="76"/>
      <c r="AAM42" s="112"/>
      <c r="AAU42" s="44"/>
    </row>
    <row r="43" spans="1:732" s="23" customFormat="1" ht="18" customHeight="1">
      <c r="A43" s="558"/>
      <c r="B43" s="222" t="s">
        <v>15</v>
      </c>
      <c r="C43" s="699"/>
      <c r="D43" s="150" t="s">
        <v>246</v>
      </c>
      <c r="E43" s="776" t="s">
        <v>180</v>
      </c>
      <c r="F43" s="207" t="s">
        <v>2</v>
      </c>
      <c r="G43" s="152" t="s">
        <v>247</v>
      </c>
      <c r="H43" s="152" t="s">
        <v>88</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244</v>
      </c>
      <c r="AAF43" s="583" t="s">
        <v>173</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244</v>
      </c>
      <c r="AAF44" s="583" t="s">
        <v>173</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173</v>
      </c>
      <c r="AAG45" s="63"/>
      <c r="AAH45" s="63"/>
      <c r="AAI45" s="77"/>
      <c r="AAJ45" s="91" t="s">
        <v>71</v>
      </c>
      <c r="AAK45" s="91"/>
      <c r="AAL45" s="40"/>
      <c r="AAM45" s="112"/>
      <c r="AAN45"/>
      <c r="AAT45" s="23"/>
      <c r="AAU45" s="44"/>
    </row>
    <row r="46" spans="1:732" ht="15.75" customHeight="1" outlineLevel="1">
      <c r="A46" s="558"/>
      <c r="B46" s="671" t="s">
        <v>317</v>
      </c>
      <c r="C46" s="287" t="s">
        <v>91</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173</v>
      </c>
      <c r="AAG46" s="63"/>
      <c r="AAH46" s="63"/>
      <c r="AAI46" s="77"/>
      <c r="AAJ46" s="56"/>
      <c r="AAK46" s="56"/>
      <c r="AAL46" s="39"/>
      <c r="AAM46" s="112"/>
      <c r="AAN46"/>
      <c r="AAT46" s="23"/>
      <c r="AAU46" s="44"/>
    </row>
    <row r="47" spans="1:732" ht="15.75" customHeight="1" outlineLevel="1">
      <c r="A47" s="558"/>
      <c r="B47" s="670" t="s">
        <v>312</v>
      </c>
      <c r="C47" s="347"/>
      <c r="D47" s="169" t="s">
        <v>390</v>
      </c>
      <c r="E47" s="368">
        <f t="shared" ref="E47:E50" si="725">NETWORKDAYS(G47,H47,S.DDL_DEQClosed)</f>
        <v>1</v>
      </c>
      <c r="F47" s="368">
        <f ca="1">NETWORKDAYS(TODAY(),H47)</f>
        <v>-12</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74</v>
      </c>
      <c r="C48" s="347"/>
      <c r="D48" s="169" t="s">
        <v>378</v>
      </c>
      <c r="E48" s="368">
        <f t="shared" si="725"/>
        <v>1</v>
      </c>
      <c r="F48" s="368">
        <f ca="1">NETWORKDAYS(TODAY(),H48)</f>
        <v>-12</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313</v>
      </c>
      <c r="C49" s="347"/>
      <c r="D49" s="169" t="s">
        <v>378</v>
      </c>
      <c r="E49" s="368">
        <f t="shared" si="725"/>
        <v>1</v>
      </c>
      <c r="F49" s="368">
        <f ca="1">NETWORKDAYS(TODAY(),H49)</f>
        <v>-12</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261</v>
      </c>
      <c r="C50" s="347"/>
      <c r="D50" s="169" t="s">
        <v>382</v>
      </c>
      <c r="E50" s="368">
        <f t="shared" si="725"/>
        <v>1</v>
      </c>
      <c r="F50" s="368">
        <f ca="1">NETWORKDAYS(TODAY(),H50)</f>
        <v>-12</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73</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173</v>
      </c>
      <c r="AAG51" s="76"/>
      <c r="AAH51" s="76"/>
      <c r="AAI51" s="76"/>
      <c r="AAJ51" s="56"/>
      <c r="AAK51" s="56"/>
      <c r="AAL51" s="39"/>
      <c r="AAM51" s="112"/>
      <c r="AAN51"/>
      <c r="AAT51" s="23"/>
      <c r="AAU51" s="44"/>
    </row>
    <row r="52" spans="1:732" ht="15.75" customHeight="1" outlineLevel="1">
      <c r="A52" s="558"/>
      <c r="B52" s="350" t="s">
        <v>130</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173</v>
      </c>
      <c r="AAG52" s="76"/>
      <c r="AAH52" s="76"/>
      <c r="AAI52" s="76"/>
      <c r="AAJ52" s="56"/>
      <c r="AAK52" s="56"/>
      <c r="AAL52" s="39"/>
      <c r="AAM52" s="112"/>
      <c r="AAN52"/>
      <c r="AAT52" s="23"/>
      <c r="AAU52" s="44"/>
    </row>
    <row r="53" spans="1:732" ht="15.75" customHeight="1" outlineLevel="1">
      <c r="A53" s="558"/>
      <c r="B53" s="350" t="s">
        <v>69</v>
      </c>
      <c r="C53" s="674" t="s">
        <v>90</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173</v>
      </c>
      <c r="AAG53" s="76"/>
      <c r="AAH53" s="76"/>
      <c r="AAI53" s="76"/>
      <c r="AAJ53" s="56"/>
      <c r="AAK53" s="56"/>
      <c r="AAL53" s="39"/>
      <c r="AAM53" s="112"/>
      <c r="AAN53"/>
      <c r="AAT53" s="23"/>
      <c r="AAU53" s="44"/>
    </row>
    <row r="54" spans="1:732" ht="15.75" customHeight="1" outlineLevel="1">
      <c r="A54" s="558"/>
      <c r="B54" s="350" t="s">
        <v>68</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173</v>
      </c>
      <c r="AAG54" s="76"/>
      <c r="AAH54" s="76"/>
      <c r="AAI54" s="76"/>
      <c r="AAJ54" s="56"/>
      <c r="AAK54" s="56"/>
      <c r="AAL54" s="39"/>
      <c r="AAM54" s="112"/>
      <c r="AAN54"/>
      <c r="AAT54" s="23"/>
      <c r="AAU54" s="44"/>
    </row>
    <row r="55" spans="1:732" ht="15.75" customHeight="1" outlineLevel="1">
      <c r="A55" s="558"/>
      <c r="B55" s="350" t="s">
        <v>262</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173</v>
      </c>
      <c r="AAG55" s="76"/>
      <c r="AAH55" s="76"/>
      <c r="AAI55" s="76"/>
      <c r="AAJ55" s="56"/>
      <c r="AAK55" s="56"/>
      <c r="AAL55" s="39"/>
      <c r="AAM55" s="112"/>
      <c r="AAN55"/>
      <c r="AAT55" s="23"/>
      <c r="AAU55" s="44"/>
    </row>
    <row r="56" spans="1:732" ht="15.75" customHeight="1" outlineLevel="1">
      <c r="A56" s="558"/>
      <c r="B56" s="350" t="s">
        <v>314</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173</v>
      </c>
      <c r="AAG56" s="76"/>
      <c r="AAH56" s="76"/>
      <c r="AAI56" s="76"/>
      <c r="AAJ56" s="56"/>
      <c r="AAK56" s="56"/>
      <c r="AAL56" s="39"/>
      <c r="AAM56" s="112"/>
      <c r="AAN56"/>
      <c r="AAT56" s="23"/>
      <c r="AAU56" s="44"/>
    </row>
    <row r="57" spans="1:732" ht="15.75" customHeight="1" outlineLevel="1">
      <c r="A57" s="558"/>
      <c r="B57" s="357" t="s">
        <v>348</v>
      </c>
      <c r="C57" s="287" t="s">
        <v>91</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173</v>
      </c>
      <c r="AAG57" s="76"/>
      <c r="AAH57" s="76"/>
      <c r="AAI57" s="76"/>
      <c r="AAJ57" s="56"/>
      <c r="AAK57" s="56"/>
      <c r="AAL57" s="39"/>
      <c r="AAM57" s="112"/>
      <c r="AAN57"/>
      <c r="AAT57" s="23"/>
      <c r="AAU57" s="44"/>
    </row>
    <row r="58" spans="1:732" ht="15.75" customHeight="1" outlineLevel="1">
      <c r="A58" s="558"/>
      <c r="B58" s="358" t="s">
        <v>318</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173</v>
      </c>
      <c r="AAG58" s="76"/>
      <c r="AAH58" s="76"/>
      <c r="AAI58" s="76"/>
      <c r="AAJ58" s="56"/>
      <c r="AAK58" s="56"/>
      <c r="AAL58" s="39"/>
      <c r="AAM58" s="112"/>
      <c r="AAN58"/>
      <c r="AAT58" s="23"/>
      <c r="AAU58" s="44"/>
    </row>
    <row r="59" spans="1:732" ht="15.75" customHeight="1" outlineLevel="1">
      <c r="A59" s="558"/>
      <c r="B59" s="358" t="s">
        <v>310</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173</v>
      </c>
      <c r="AAG59" s="76"/>
      <c r="AAH59" s="76"/>
      <c r="AAI59" s="76"/>
      <c r="AAJ59" s="56"/>
      <c r="AAK59" s="56"/>
      <c r="AAL59" s="39"/>
      <c r="AAM59" s="112"/>
      <c r="AAN59"/>
      <c r="AAT59" s="23"/>
      <c r="AAU59" s="44"/>
    </row>
    <row r="60" spans="1:732" ht="15.75" customHeight="1" outlineLevel="1">
      <c r="A60" s="558"/>
      <c r="B60" s="358" t="s">
        <v>319</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173</v>
      </c>
      <c r="AAG60" s="76"/>
      <c r="AAH60" s="76"/>
      <c r="AAI60" s="76"/>
      <c r="AAJ60" s="56"/>
      <c r="AAK60" s="56"/>
      <c r="AAL60" s="39"/>
      <c r="AAM60" s="112"/>
      <c r="AAN60"/>
      <c r="AAT60" s="23"/>
      <c r="AAU60" s="44"/>
    </row>
    <row r="61" spans="1:732" ht="15.75" customHeight="1" outlineLevel="1">
      <c r="A61" s="558"/>
      <c r="B61" s="358" t="s">
        <v>320</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173</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173</v>
      </c>
      <c r="AAG62" s="76"/>
      <c r="AAH62" s="76"/>
      <c r="AAI62" s="76"/>
      <c r="AAJ62" s="56"/>
      <c r="AAK62" s="56"/>
      <c r="AAL62" s="39"/>
      <c r="AAM62" s="112"/>
      <c r="AAU62" s="44"/>
      <c r="AAV62"/>
      <c r="AAW62"/>
      <c r="AAX62"/>
      <c r="AAY62"/>
      <c r="AAZ62"/>
      <c r="ABA62"/>
      <c r="ABB62"/>
      <c r="ABC62"/>
      <c r="ABD62"/>
    </row>
    <row r="63" spans="1:732" ht="15.75" customHeight="1" outlineLevel="1">
      <c r="A63" s="558"/>
      <c r="B63" s="358" t="s">
        <v>322</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173</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173</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173</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62</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173</v>
      </c>
      <c r="AAG66" s="76"/>
      <c r="AAH66" s="76"/>
      <c r="AAI66" s="77"/>
      <c r="AAJ66" s="56"/>
      <c r="AAK66" s="56"/>
      <c r="AAL66" s="76"/>
      <c r="AAM66" s="112"/>
      <c r="AAN66"/>
      <c r="AAT66" s="23"/>
      <c r="AAU66" s="44"/>
    </row>
    <row r="67" spans="1:732" s="23" customFormat="1" ht="15.75" customHeight="1" outlineLevel="1">
      <c r="A67" s="558"/>
      <c r="B67" s="731" t="s">
        <v>184</v>
      </c>
      <c r="C67" s="347"/>
      <c r="D67" s="229" t="s">
        <v>372</v>
      </c>
      <c r="E67" s="368">
        <f>NETWORKDAYS(G67,H67,S.DDL_DEQClosed)</f>
        <v>1</v>
      </c>
      <c r="F67" s="368">
        <f ca="1">NETWORKDAYS(TODAY(),H67)</f>
        <v>-12</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355</v>
      </c>
      <c r="C68" s="347"/>
      <c r="D68" s="229" t="s">
        <v>371</v>
      </c>
      <c r="E68" s="368">
        <f>NETWORKDAYS(G68,H68,S.DDL_DEQClosed)</f>
        <v>1</v>
      </c>
      <c r="F68" s="368">
        <f ca="1">NETWORKDAYS(TODAY(),H68)</f>
        <v>-12</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185</v>
      </c>
      <c r="C69" s="347"/>
      <c r="D69" s="169" t="s">
        <v>372</v>
      </c>
      <c r="E69" s="368">
        <f>NETWORKDAYS(G69,H69,S.DDL_DEQClosed)</f>
        <v>1</v>
      </c>
      <c r="F69" s="368">
        <f ca="1">NETWORKDAYS(TODAY(),H69)</f>
        <v>-12</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296</v>
      </c>
      <c r="C70" s="673" t="s">
        <v>70</v>
      </c>
      <c r="D70" s="169" t="s">
        <v>371</v>
      </c>
      <c r="E70" s="368">
        <f>NETWORKDAYS(G70,H70,S.DDL_DEQClosed)</f>
        <v>1</v>
      </c>
      <c r="F70" s="368">
        <f ca="1">NETWORKDAYS(TODAY(),H70)</f>
        <v>-12</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216</v>
      </c>
      <c r="C71" s="168"/>
      <c r="D71" s="371" t="s">
        <v>391</v>
      </c>
      <c r="E71" s="368">
        <f t="shared" ref="E71" si="732">NETWORKDAYS(G71,H71,S.DDL_DEQClosed)</f>
        <v>54</v>
      </c>
      <c r="F71" s="372">
        <f t="shared" ref="F71" ca="1" si="733">NETWORKDAYS(TODAY(),H71)</f>
        <v>52</v>
      </c>
      <c r="G71" s="537">
        <f>S.SIPStart</f>
        <v>41379</v>
      </c>
      <c r="H71" s="536">
        <f>AAH71</f>
        <v>41457</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0</v>
      </c>
      <c r="AAF71" s="112"/>
      <c r="AAG71" s="78">
        <f>S.SIPStart</f>
        <v>41379</v>
      </c>
      <c r="AAH71" s="78">
        <f>S.SubmitNoticeToEPA</f>
        <v>41457</v>
      </c>
      <c r="AAI71" s="77"/>
      <c r="AAJ71" s="77"/>
      <c r="AAK71" s="77"/>
      <c r="AAL71" s="65"/>
      <c r="AAM71" s="112"/>
      <c r="AAU71" s="44"/>
      <c r="AAV71"/>
      <c r="AAW71"/>
      <c r="AAX71"/>
      <c r="AAY71"/>
      <c r="AAZ71"/>
      <c r="ABA71"/>
      <c r="ABB71"/>
      <c r="ABC71"/>
      <c r="ABD71"/>
    </row>
    <row r="72" spans="1:732" ht="15.75" hidden="1" customHeight="1" outlineLevel="2">
      <c r="A72" s="558"/>
      <c r="B72" s="362" t="s">
        <v>297</v>
      </c>
      <c r="C72" s="168"/>
      <c r="D72" s="371" t="s">
        <v>47</v>
      </c>
      <c r="E72" s="368">
        <f t="shared" ref="E72:E78" si="735">NETWORKDAYS(G72,H72,S.DDL_DEQClosed)</f>
        <v>1</v>
      </c>
      <c r="F72" s="372">
        <f t="shared" ref="F72:F78" ca="1" si="736">NETWORKDAYS(TODAY(),H72)</f>
        <v>-6</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75</v>
      </c>
      <c r="C73" s="168"/>
      <c r="D73" s="371" t="s">
        <v>47</v>
      </c>
      <c r="E73" s="368">
        <f t="shared" si="735"/>
        <v>1</v>
      </c>
      <c r="F73" s="372">
        <f t="shared" ca="1" si="736"/>
        <v>-6</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0</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75</v>
      </c>
      <c r="C74" s="168"/>
      <c r="D74" s="371" t="s">
        <v>76</v>
      </c>
      <c r="E74" s="368">
        <f t="shared" si="735"/>
        <v>1</v>
      </c>
      <c r="F74" s="372">
        <f t="shared" ca="1" si="736"/>
        <v>-6</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0</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75</v>
      </c>
      <c r="C75" s="168"/>
      <c r="D75" s="371" t="s">
        <v>76</v>
      </c>
      <c r="E75" s="368">
        <f t="shared" si="735"/>
        <v>1</v>
      </c>
      <c r="F75" s="372">
        <f t="shared" ca="1" si="736"/>
        <v>-6</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0</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75</v>
      </c>
      <c r="C76" s="168"/>
      <c r="D76" s="371" t="s">
        <v>76</v>
      </c>
      <c r="E76" s="368">
        <f t="shared" si="735"/>
        <v>1</v>
      </c>
      <c r="F76" s="372">
        <f t="shared" ca="1" si="736"/>
        <v>-6</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0</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76</v>
      </c>
      <c r="E77" s="368">
        <f t="shared" si="735"/>
        <v>1</v>
      </c>
      <c r="F77" s="372">
        <f t="shared" ca="1" si="736"/>
        <v>-6</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0</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263</v>
      </c>
      <c r="C78" s="168"/>
      <c r="D78" s="371" t="s">
        <v>76</v>
      </c>
      <c r="E78" s="368">
        <f t="shared" si="735"/>
        <v>1</v>
      </c>
      <c r="F78" s="372">
        <f t="shared" ca="1" si="736"/>
        <v>52</v>
      </c>
      <c r="G78" s="536">
        <f>AAG78</f>
        <v>41457</v>
      </c>
      <c r="H78" s="537">
        <f>AAH78</f>
        <v>41457</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0</v>
      </c>
      <c r="AAF78" s="583"/>
      <c r="AAG78" s="78">
        <f>S.SubmitNoticeToEPA</f>
        <v>41457</v>
      </c>
      <c r="AAH78" s="78">
        <f>S.SubmitNoticeToEPA</f>
        <v>41457</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173</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173</v>
      </c>
      <c r="AAG80" s="112"/>
      <c r="AAH80" s="112"/>
      <c r="AAI80" s="77"/>
      <c r="AAJ80" s="90"/>
      <c r="AAK80" s="90"/>
      <c r="AAL80" s="65"/>
      <c r="AAM80" s="112"/>
      <c r="AAU80" s="44"/>
    </row>
    <row r="81" spans="1:732" s="23" customFormat="1" ht="18" customHeight="1">
      <c r="A81" s="558"/>
      <c r="B81" s="234" t="s">
        <v>15</v>
      </c>
      <c r="C81" s="704"/>
      <c r="D81" s="150" t="s">
        <v>240</v>
      </c>
      <c r="E81" s="151" t="s">
        <v>15</v>
      </c>
      <c r="F81" s="235" t="s">
        <v>2</v>
      </c>
      <c r="G81" s="152" t="s">
        <v>247</v>
      </c>
      <c r="H81" s="152" t="s">
        <v>88</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244</v>
      </c>
      <c r="AAF81" s="583" t="s">
        <v>173</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116</v>
      </c>
      <c r="G82" s="237">
        <f>S.BANNER.AdvisoryCommitteeStart</f>
        <v>41414</v>
      </c>
      <c r="H82" s="237">
        <f>S.BANNER.AdvisoryCommitteeEnd</f>
        <v>41579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244</v>
      </c>
      <c r="AAF82" s="583" t="s">
        <v>173</v>
      </c>
      <c r="AAG82" s="78">
        <f>S.BANNER.AdvisoryCommitteeStart</f>
        <v>41414</v>
      </c>
      <c r="AAH82" s="78">
        <f>S.BANNER.AdvisoryCommitteeEnd</f>
        <v>41579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173</v>
      </c>
      <c r="AAG83" s="63"/>
      <c r="AAH83" s="63"/>
      <c r="AAI83" s="63"/>
      <c r="AAJ83" s="56"/>
      <c r="AAK83" s="56"/>
      <c r="AAL83" s="65"/>
      <c r="AAM83" s="112"/>
      <c r="AAN83"/>
      <c r="AAT83" s="23"/>
      <c r="AAU83" s="44"/>
    </row>
    <row r="84" spans="1:732" s="23" customFormat="1" ht="15.75" customHeight="1" outlineLevel="1">
      <c r="A84" s="558"/>
      <c r="B84" s="375" t="s">
        <v>349</v>
      </c>
      <c r="C84" s="231" t="s">
        <v>70</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173</v>
      </c>
      <c r="AAG84" s="39"/>
      <c r="AAH84" s="39" t="s">
        <v>0</v>
      </c>
      <c r="AAI84" s="77"/>
      <c r="AAJ84" s="77"/>
      <c r="AAK84" s="77"/>
      <c r="AAL84" s="65"/>
      <c r="AAM84" s="112"/>
      <c r="AAU84" s="44"/>
    </row>
    <row r="85" spans="1:732" ht="15.75" customHeight="1" outlineLevel="1">
      <c r="A85" s="558"/>
      <c r="B85" s="375" t="s">
        <v>315</v>
      </c>
      <c r="C85" s="673" t="s">
        <v>70</v>
      </c>
      <c r="D85" s="308" t="s">
        <v>359</v>
      </c>
      <c r="E85" s="653">
        <f t="shared" ref="E85:E97" si="742">NETWORKDAYS(G85,H85,S.DDL_DEQClosed)</f>
        <v>1</v>
      </c>
      <c r="F85" s="654">
        <f t="shared" ref="F85:F97" ca="1" si="743">NETWORKDAYS(TODAY(),H85)</f>
        <v>21</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358</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365</v>
      </c>
      <c r="C87" s="675" t="s">
        <v>123</v>
      </c>
      <c r="D87" s="385" t="s">
        <v>359</v>
      </c>
      <c r="E87" s="368"/>
      <c r="F87" s="492">
        <f ca="1">NETWORKDAYS(TODAY(),H87)</f>
        <v>21</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366</v>
      </c>
      <c r="C88" s="707" t="s">
        <v>175</v>
      </c>
      <c r="D88" s="385" t="s">
        <v>359</v>
      </c>
      <c r="E88" s="368">
        <f t="shared" ref="E88" si="745">NETWORKDAYS(G88,H88,S.DDL_DEQClosed)</f>
        <v>1</v>
      </c>
      <c r="F88" s="492">
        <f ca="1">NETWORKDAYS(TODAY(),H88)</f>
        <v>21</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357</v>
      </c>
      <c r="C89" s="707" t="s">
        <v>175</v>
      </c>
      <c r="D89" s="308" t="s">
        <v>359</v>
      </c>
      <c r="E89" s="368">
        <f t="shared" ref="E89" si="747">NETWORKDAYS(G89,H89,S.DDL_DEQClosed)</f>
        <v>1</v>
      </c>
      <c r="F89" s="492">
        <f t="shared" ref="F89" ca="1" si="748">NETWORKDAYS(TODAY(),H89)</f>
        <v>21</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350</v>
      </c>
      <c r="C90"/>
      <c r="D90" s="308" t="s">
        <v>359</v>
      </c>
      <c r="E90" s="368">
        <f t="shared" si="742"/>
        <v>1</v>
      </c>
      <c r="F90" s="492">
        <f t="shared" ca="1" si="743"/>
        <v>21</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67</v>
      </c>
      <c r="C91" s="168"/>
      <c r="D91" s="308" t="s">
        <v>158</v>
      </c>
      <c r="E91" s="368">
        <f t="shared" si="742"/>
        <v>1</v>
      </c>
      <c r="F91" s="492">
        <f t="shared" ca="1" si="743"/>
        <v>21</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351</v>
      </c>
      <c r="C92" s="239"/>
      <c r="D92" s="308" t="s">
        <v>359</v>
      </c>
      <c r="E92" s="368">
        <f>NETWORKDAYS(G92,H92,S.DDL_DEQClosed)</f>
        <v>1</v>
      </c>
      <c r="F92" s="492">
        <f ca="1">NETWORKDAYS(TODAY(),H92)</f>
        <v>21</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61</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173</v>
      </c>
      <c r="AAG93" s="39"/>
      <c r="AAH93" s="39" t="s">
        <v>0</v>
      </c>
      <c r="AAI93" s="77"/>
      <c r="AAJ93" s="77"/>
      <c r="AAK93" s="77"/>
      <c r="AAL93" s="65"/>
      <c r="AAM93" s="112"/>
      <c r="AAN93"/>
      <c r="AAT93" s="23"/>
      <c r="AAU93" s="44"/>
    </row>
    <row r="94" spans="1:732" ht="15.75" customHeight="1" outlineLevel="1">
      <c r="A94" s="558"/>
      <c r="B94" s="377" t="s">
        <v>352</v>
      </c>
      <c r="C94" s="673" t="s">
        <v>70</v>
      </c>
      <c r="D94" s="308" t="s">
        <v>371</v>
      </c>
      <c r="E94" s="368">
        <f t="shared" si="742"/>
        <v>1</v>
      </c>
      <c r="F94" s="492">
        <f t="shared" ca="1" si="743"/>
        <v>21</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353</v>
      </c>
      <c r="C95" s="239"/>
      <c r="D95" s="308" t="s">
        <v>373</v>
      </c>
      <c r="E95" s="368">
        <f t="shared" si="742"/>
        <v>1</v>
      </c>
      <c r="F95" s="492">
        <f t="shared" ca="1" si="743"/>
        <v>21</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354</v>
      </c>
      <c r="C96" s="239"/>
      <c r="D96" s="308" t="s">
        <v>371</v>
      </c>
      <c r="E96" s="368">
        <f t="shared" si="742"/>
        <v>1</v>
      </c>
      <c r="F96" s="492">
        <f t="shared" ca="1" si="743"/>
        <v>21</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196</v>
      </c>
      <c r="C97" s="239"/>
      <c r="D97" s="308" t="s">
        <v>359</v>
      </c>
      <c r="E97" s="368">
        <f t="shared" si="742"/>
        <v>1</v>
      </c>
      <c r="F97" s="492">
        <f t="shared" ca="1" si="743"/>
        <v>21</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74" t="s">
        <v>343</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173</v>
      </c>
      <c r="AAG98" s="76"/>
      <c r="AAH98" s="76"/>
      <c r="AAI98" s="76"/>
      <c r="AAJ98" s="57"/>
      <c r="AAK98" s="57"/>
      <c r="AAL98" s="40"/>
      <c r="AAM98" s="112"/>
      <c r="AAN98"/>
      <c r="AAT98" s="23"/>
      <c r="AAU98" s="44"/>
    </row>
    <row r="99" spans="1:732" ht="15.75" customHeight="1" outlineLevel="1">
      <c r="A99" s="558"/>
      <c r="B99" s="240" t="s">
        <v>21</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173</v>
      </c>
      <c r="AAG99" s="63"/>
      <c r="AAH99" s="63"/>
      <c r="AAI99" s="63"/>
      <c r="AAJ99" s="56"/>
      <c r="AAK99" s="56"/>
      <c r="AAL99" s="39"/>
      <c r="AAM99" s="112"/>
      <c r="AAN99"/>
      <c r="AAT99" s="23"/>
      <c r="AAU99" s="44"/>
    </row>
    <row r="100" spans="1:732" ht="15.75" customHeight="1" outlineLevel="1">
      <c r="A100" s="558"/>
      <c r="B100" s="387" t="s">
        <v>337</v>
      </c>
      <c r="C100" s="168"/>
      <c r="D100" s="308" t="s">
        <v>383</v>
      </c>
      <c r="E100" s="368">
        <f t="shared" ref="E100:E108" si="753">NETWORKDAYS(G100,H100,S.DDL_DEQClosed)</f>
        <v>1</v>
      </c>
      <c r="F100" s="492">
        <f t="shared" ref="F100:F108" ca="1" si="754">NETWORKDAYS(TODAY(),H100)</f>
        <v>21</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316</v>
      </c>
      <c r="C101" s="168"/>
      <c r="D101" s="384" t="s">
        <v>384</v>
      </c>
      <c r="E101" s="368">
        <f t="shared" si="753"/>
        <v>1</v>
      </c>
      <c r="F101" s="492">
        <f t="shared" ca="1" si="754"/>
        <v>21</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191</v>
      </c>
      <c r="C102" s="673" t="s">
        <v>70</v>
      </c>
      <c r="D102" s="308" t="s">
        <v>158</v>
      </c>
      <c r="E102" s="368"/>
      <c r="F102" s="492">
        <f t="shared" ref="F102" ca="1" si="755">NETWORKDAYS(TODAY(),H102)</f>
        <v>21</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197</v>
      </c>
      <c r="C103" s="168"/>
      <c r="D103" s="384" t="s">
        <v>384</v>
      </c>
      <c r="E103" s="368">
        <f t="shared" si="753"/>
        <v>1</v>
      </c>
      <c r="F103" s="492">
        <f t="shared" ca="1" si="754"/>
        <v>21</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126</v>
      </c>
      <c r="C104" s="676" t="s">
        <v>91</v>
      </c>
      <c r="D104" s="308" t="s">
        <v>359</v>
      </c>
      <c r="E104" s="368">
        <f>NETWORKDAYS(G104,H104,S.DDL_DEQClosed)</f>
        <v>1</v>
      </c>
      <c r="F104" s="492">
        <f ca="1">NETWORKDAYS(TODAY(),H104)</f>
        <v>21</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356</v>
      </c>
      <c r="C105" s="168"/>
      <c r="D105" s="308" t="s">
        <v>374</v>
      </c>
      <c r="E105" s="368">
        <f t="shared" si="753"/>
        <v>1</v>
      </c>
      <c r="F105" s="492">
        <f t="shared" ca="1" si="754"/>
        <v>21</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192</v>
      </c>
      <c r="C106" s="168"/>
      <c r="D106" s="308" t="s">
        <v>158</v>
      </c>
      <c r="E106" s="368">
        <f t="shared" si="753"/>
        <v>1</v>
      </c>
      <c r="F106" s="492">
        <f t="shared" ca="1" si="754"/>
        <v>21</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60</v>
      </c>
      <c r="C107" s="168"/>
      <c r="D107" s="758"/>
      <c r="E107" s="758"/>
      <c r="F107" s="758"/>
      <c r="G107" s="399">
        <f ca="1">TODAY()</f>
        <v>41386</v>
      </c>
      <c r="H107" s="399" t="s">
        <v>190</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173</v>
      </c>
      <c r="AAG107" s="39" t="s">
        <v>0</v>
      </c>
      <c r="AAH107" s="39" t="s">
        <v>0</v>
      </c>
      <c r="AAI107" s="39"/>
      <c r="AAJ107" s="56"/>
      <c r="AAK107" s="56"/>
      <c r="AAL107" s="39"/>
      <c r="AAM107" s="112"/>
      <c r="AAN107"/>
      <c r="AAT107" s="23"/>
      <c r="AAU107" s="44"/>
    </row>
    <row r="108" spans="1:732" ht="15" customHeight="1" outlineLevel="2">
      <c r="A108" s="558"/>
      <c r="B108" s="375" t="s">
        <v>57</v>
      </c>
      <c r="C108" s="347"/>
      <c r="D108" s="308" t="s">
        <v>359</v>
      </c>
      <c r="E108" s="368">
        <f t="shared" si="753"/>
        <v>1</v>
      </c>
      <c r="F108" s="492">
        <f t="shared" ca="1" si="754"/>
        <v>21</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56</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173</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AGENDA.04.22.13</v>
      </c>
      <c r="C110" s="231" t="s">
        <v>70</v>
      </c>
      <c r="D110" s="308" t="s">
        <v>55</v>
      </c>
      <c r="E110" s="368">
        <f t="shared" ref="E110:E121" si="759">NETWORKDAYS(G110,H110,S.DDL_DEQClosed)</f>
        <v>1</v>
      </c>
      <c r="F110" s="492">
        <f t="shared" ref="F110:F121" ca="1" si="760">NETWORKDAYS(TODAY(),H110)</f>
        <v>21</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195</v>
      </c>
      <c r="C111" s="390"/>
      <c r="D111" s="308" t="s">
        <v>55</v>
      </c>
      <c r="E111" s="368">
        <f t="shared" si="759"/>
        <v>1</v>
      </c>
      <c r="F111" s="492">
        <f t="shared" ca="1" si="760"/>
        <v>21</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195</v>
      </c>
      <c r="C112" s="390"/>
      <c r="D112" s="308" t="s">
        <v>55</v>
      </c>
      <c r="E112" s="368">
        <f t="shared" si="759"/>
        <v>1</v>
      </c>
      <c r="F112" s="492">
        <f t="shared" ca="1" si="760"/>
        <v>21</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195</v>
      </c>
      <c r="C113" s="390"/>
      <c r="D113" s="308" t="s">
        <v>55</v>
      </c>
      <c r="E113" s="368">
        <f t="shared" si="759"/>
        <v>1</v>
      </c>
      <c r="F113" s="492">
        <f t="shared" ca="1" si="760"/>
        <v>21</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195</v>
      </c>
      <c r="C114" s="390"/>
      <c r="D114" s="308" t="s">
        <v>55</v>
      </c>
      <c r="E114" s="368">
        <f t="shared" si="759"/>
        <v>1</v>
      </c>
      <c r="F114" s="492">
        <f t="shared" ca="1" si="760"/>
        <v>21</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188</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173</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PRESENTATION.04.22.13</v>
      </c>
      <c r="C116" s="231" t="s">
        <v>70</v>
      </c>
      <c r="D116" s="308" t="s">
        <v>55</v>
      </c>
      <c r="E116" s="368">
        <f t="shared" si="759"/>
        <v>1</v>
      </c>
      <c r="F116" s="492">
        <f t="shared" ca="1" si="760"/>
        <v>21</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199</v>
      </c>
      <c r="C117" s="390"/>
      <c r="D117" s="308" t="s">
        <v>55</v>
      </c>
      <c r="E117" s="368">
        <f t="shared" ref="E117" si="763">NETWORKDAYS(G117,H117,S.DDL_DEQClosed)</f>
        <v>1</v>
      </c>
      <c r="F117" s="492">
        <f t="shared" ref="F117" ca="1" si="764">NETWORKDAYS(TODAY(),H117)</f>
        <v>21</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193</v>
      </c>
      <c r="C118" s="390"/>
      <c r="D118" s="308" t="s">
        <v>55</v>
      </c>
      <c r="E118" s="368">
        <f t="shared" si="759"/>
        <v>1</v>
      </c>
      <c r="F118" s="492">
        <f t="shared" ca="1" si="760"/>
        <v>21</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194</v>
      </c>
      <c r="C119" s="390"/>
      <c r="D119" s="308" t="s">
        <v>55</v>
      </c>
      <c r="E119" s="368">
        <f t="shared" si="759"/>
        <v>1</v>
      </c>
      <c r="F119" s="492">
        <f t="shared" ca="1" si="760"/>
        <v>21</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189</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173</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COMMITTEE.NOTICE.04.22.13</v>
      </c>
      <c r="C121" s="390"/>
      <c r="D121" s="308" t="s">
        <v>371</v>
      </c>
      <c r="E121" s="368">
        <f t="shared" si="759"/>
        <v>1</v>
      </c>
      <c r="F121" s="492">
        <f t="shared" ca="1" si="760"/>
        <v>21</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21</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173</v>
      </c>
      <c r="AAG122" s="63"/>
      <c r="AAH122" s="76" t="s">
        <v>0</v>
      </c>
      <c r="AAI122" s="77"/>
      <c r="AAJ122" s="77"/>
      <c r="AAK122" s="77"/>
      <c r="AAL122" s="56"/>
      <c r="AAM122" s="112"/>
      <c r="AAN122"/>
      <c r="AAT122" s="23"/>
      <c r="AAU122" s="44"/>
    </row>
    <row r="123" spans="1:732" ht="15" customHeight="1" outlineLevel="2">
      <c r="A123" s="558"/>
      <c r="B123" s="387" t="s">
        <v>198</v>
      </c>
      <c r="C123" s="347"/>
      <c r="D123" s="308" t="s">
        <v>158</v>
      </c>
      <c r="E123" s="368">
        <f>NETWORKDAYS(G123,H123,S.DDL_DEQClosed)</f>
        <v>1</v>
      </c>
      <c r="F123" s="492">
        <f ca="1">NETWORKDAYS(TODAY(),H123)</f>
        <v>21</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54</v>
      </c>
      <c r="C124" s="168"/>
      <c r="D124" s="308" t="s">
        <v>359</v>
      </c>
      <c r="E124" s="368">
        <f t="shared" ref="E124:E126" si="770">NETWORKDAYS(G124,H124,S.DDL_DEQClosed)</f>
        <v>1</v>
      </c>
      <c r="F124" s="492">
        <f t="shared" ref="F124:F126" ca="1" si="771">NETWORKDAYS(TODAY(),H124)</f>
        <v>21</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MINUTES.04.22.13</v>
      </c>
      <c r="C125" s="231" t="s">
        <v>70</v>
      </c>
      <c r="D125" s="278" t="s">
        <v>371</v>
      </c>
      <c r="E125" s="368">
        <f t="shared" si="770"/>
        <v>1</v>
      </c>
      <c r="F125" s="492">
        <f t="shared" ca="1" si="771"/>
        <v>21</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53</v>
      </c>
      <c r="C126" s="168"/>
      <c r="D126" s="308" t="s">
        <v>359</v>
      </c>
      <c r="E126" s="368">
        <f t="shared" si="770"/>
        <v>1</v>
      </c>
      <c r="F126" s="492">
        <f t="shared" ca="1" si="771"/>
        <v>21</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59</v>
      </c>
      <c r="C127" s="168"/>
      <c r="D127" s="758"/>
      <c r="E127" s="758"/>
      <c r="F127" s="758"/>
      <c r="G127" s="399">
        <f ca="1">TODAY()</f>
        <v>41386</v>
      </c>
      <c r="H127" s="399" t="s">
        <v>190</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173</v>
      </c>
      <c r="AAG127" s="39" t="s">
        <v>0</v>
      </c>
      <c r="AAH127" s="39" t="s">
        <v>0</v>
      </c>
      <c r="AAI127" s="39"/>
      <c r="AAJ127" s="56"/>
      <c r="AAK127" s="56"/>
      <c r="AAL127" s="56"/>
      <c r="AAM127" s="112"/>
      <c r="AAU127" s="44"/>
    </row>
    <row r="128" spans="1:732" s="23" customFormat="1" ht="15" hidden="1" customHeight="1" outlineLevel="2">
      <c r="A128" s="558"/>
      <c r="B128" s="375" t="s">
        <v>57</v>
      </c>
      <c r="C128" s="168"/>
      <c r="D128" s="308" t="s">
        <v>359</v>
      </c>
      <c r="E128" s="368">
        <f t="shared" ref="E128" si="774">NETWORKDAYS(G128,H128,S.DDL_DEQClosed)</f>
        <v>1</v>
      </c>
      <c r="F128" s="492">
        <f t="shared" ref="F128" ca="1" si="775">NETWORKDAYS(TODAY(),H128)</f>
        <v>21</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56</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173</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AGENDA.04.22.13</v>
      </c>
      <c r="C130" s="231" t="s">
        <v>70</v>
      </c>
      <c r="D130" s="308" t="s">
        <v>55</v>
      </c>
      <c r="E130" s="368">
        <f t="shared" ref="E130:E134" si="779">NETWORKDAYS(G130,H130,S.DDL_DEQClosed)</f>
        <v>1</v>
      </c>
      <c r="F130" s="492">
        <f t="shared" ref="F130:F134" ca="1" si="780">NETWORKDAYS(TODAY(),H130)</f>
        <v>21</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195</v>
      </c>
      <c r="C131" s="239"/>
      <c r="D131" s="308" t="s">
        <v>55</v>
      </c>
      <c r="E131" s="368">
        <f t="shared" si="779"/>
        <v>1</v>
      </c>
      <c r="F131" s="492">
        <f t="shared" ca="1" si="780"/>
        <v>21</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195</v>
      </c>
      <c r="C132" s="239"/>
      <c r="D132" s="308" t="s">
        <v>55</v>
      </c>
      <c r="E132" s="368">
        <f t="shared" si="779"/>
        <v>1</v>
      </c>
      <c r="F132" s="492">
        <f t="shared" ca="1" si="780"/>
        <v>21</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195</v>
      </c>
      <c r="C133" s="239"/>
      <c r="D133" s="308" t="s">
        <v>55</v>
      </c>
      <c r="E133" s="368">
        <f t="shared" si="779"/>
        <v>1</v>
      </c>
      <c r="F133" s="492">
        <f t="shared" ca="1" si="780"/>
        <v>21</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195</v>
      </c>
      <c r="C134" s="239"/>
      <c r="D134" s="308" t="s">
        <v>55</v>
      </c>
      <c r="E134" s="368">
        <f t="shared" si="779"/>
        <v>1</v>
      </c>
      <c r="F134" s="492">
        <f t="shared" ca="1" si="780"/>
        <v>21</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188</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173</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PRESENTATION.04.22.13</v>
      </c>
      <c r="C136" s="231" t="s">
        <v>70</v>
      </c>
      <c r="D136" s="308" t="s">
        <v>55</v>
      </c>
      <c r="E136" s="368">
        <f t="shared" ref="E136:E139" si="785">NETWORKDAYS(G136,H136,S.DDL_DEQClosed)</f>
        <v>1</v>
      </c>
      <c r="F136" s="492">
        <f t="shared" ref="F136:F139" ca="1" si="786">NETWORKDAYS(TODAY(),H136)</f>
        <v>21</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199</v>
      </c>
      <c r="C137" s="239"/>
      <c r="D137" s="308" t="s">
        <v>55</v>
      </c>
      <c r="E137" s="368">
        <f t="shared" si="785"/>
        <v>1</v>
      </c>
      <c r="F137" s="492">
        <f t="shared" ca="1" si="786"/>
        <v>21</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193</v>
      </c>
      <c r="C138" s="239"/>
      <c r="D138" s="308" t="s">
        <v>55</v>
      </c>
      <c r="E138" s="368">
        <f t="shared" si="785"/>
        <v>1</v>
      </c>
      <c r="F138" s="492">
        <f t="shared" ca="1" si="786"/>
        <v>21</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194</v>
      </c>
      <c r="C139" s="239"/>
      <c r="D139" s="308" t="s">
        <v>55</v>
      </c>
      <c r="E139" s="368">
        <f t="shared" si="785"/>
        <v>1</v>
      </c>
      <c r="F139" s="492">
        <f t="shared" ca="1" si="786"/>
        <v>21</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189</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173</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COMMITTEE.NOTICE.04.22.13</v>
      </c>
      <c r="C141" s="239"/>
      <c r="D141" s="308" t="s">
        <v>371</v>
      </c>
      <c r="E141" s="368">
        <f t="shared" ref="E141" si="792">NETWORKDAYS(G141,H141,S.DDL_DEQClosed)</f>
        <v>1</v>
      </c>
      <c r="F141" s="492">
        <f t="shared" ref="F141" ca="1" si="793">NETWORKDAYS(TODAY(),H141)</f>
        <v>21</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173</v>
      </c>
      <c r="AAG142" s="63"/>
      <c r="AAH142" s="76" t="s">
        <v>0</v>
      </c>
      <c r="AAI142" s="77"/>
      <c r="AAJ142" s="77"/>
      <c r="AAK142" s="77"/>
      <c r="AAL142" s="56"/>
      <c r="AAM142" s="112"/>
      <c r="AAU142" s="44"/>
    </row>
    <row r="143" spans="1:723" s="23" customFormat="1" ht="15" hidden="1" customHeight="1" outlineLevel="2">
      <c r="A143" s="558"/>
      <c r="B143" s="387" t="s">
        <v>198</v>
      </c>
      <c r="C143" s="168"/>
      <c r="D143" s="308" t="s">
        <v>158</v>
      </c>
      <c r="E143" s="368">
        <f>NETWORKDAYS(G143,H143,S.DDL_DEQClosed)</f>
        <v>1</v>
      </c>
      <c r="F143" s="492">
        <f ca="1">NETWORKDAYS(TODAY(),H143)</f>
        <v>21</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54</v>
      </c>
      <c r="C144" s="168"/>
      <c r="D144" s="308" t="s">
        <v>359</v>
      </c>
      <c r="E144" s="368">
        <f t="shared" ref="E144:E146" si="797">NETWORKDAYS(G144,H144,S.DDL_DEQClosed)</f>
        <v>1</v>
      </c>
      <c r="F144" s="492">
        <f t="shared" ref="F144:F146" ca="1" si="798">NETWORKDAYS(TODAY(),H144)</f>
        <v>21</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MINUTES.04.22.13</v>
      </c>
      <c r="C145" s="231" t="s">
        <v>70</v>
      </c>
      <c r="D145" s="278" t="s">
        <v>371</v>
      </c>
      <c r="E145" s="368">
        <f t="shared" si="797"/>
        <v>1</v>
      </c>
      <c r="F145" s="492">
        <f t="shared" ca="1" si="798"/>
        <v>21</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53</v>
      </c>
      <c r="C146" s="168"/>
      <c r="D146" s="169" t="s">
        <v>359</v>
      </c>
      <c r="E146" s="368">
        <f t="shared" si="797"/>
        <v>1</v>
      </c>
      <c r="F146" s="492">
        <f t="shared" ca="1" si="798"/>
        <v>21</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58</v>
      </c>
      <c r="C147" s="168"/>
      <c r="D147" s="758"/>
      <c r="E147" s="758"/>
      <c r="F147" s="758"/>
      <c r="G147" s="388">
        <f ca="1">TODAY()</f>
        <v>41386</v>
      </c>
      <c r="H147" s="388" t="s">
        <v>190</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173</v>
      </c>
      <c r="AAG147" s="39" t="s">
        <v>0</v>
      </c>
      <c r="AAH147" s="39" t="s">
        <v>0</v>
      </c>
      <c r="AAI147" s="77"/>
      <c r="AAJ147" s="77"/>
      <c r="AAK147" s="77"/>
      <c r="AAL147" s="56"/>
      <c r="AAM147" s="112"/>
      <c r="AAU147" s="44"/>
    </row>
    <row r="148" spans="1:723" s="23" customFormat="1" ht="15" hidden="1" customHeight="1" outlineLevel="2">
      <c r="A148" s="558"/>
      <c r="B148" s="238" t="s">
        <v>57</v>
      </c>
      <c r="C148" s="168"/>
      <c r="D148" s="169" t="s">
        <v>359</v>
      </c>
      <c r="E148" s="379">
        <f t="shared" ref="E148" si="803">NETWORKDAYS(G148,H148,S.DDL_DEQClosed)</f>
        <v>1</v>
      </c>
      <c r="F148" s="492">
        <f t="shared" ref="F148" ca="1" si="804">NETWORKDAYS(TODAY(),H148)</f>
        <v>21</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56</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173</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AGENDA.04.22.13</v>
      </c>
      <c r="C150" s="231" t="s">
        <v>70</v>
      </c>
      <c r="D150" s="169" t="s">
        <v>55</v>
      </c>
      <c r="E150" s="379">
        <f t="shared" ref="E150:E154" si="809">NETWORKDAYS(G150,H150,S.DDL_DEQClosed)</f>
        <v>1</v>
      </c>
      <c r="F150" s="492">
        <f t="shared" ref="F150:F154" ca="1" si="810">NETWORKDAYS(TODAY(),H150)</f>
        <v>21</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195</v>
      </c>
      <c r="C151" s="239"/>
      <c r="D151" s="169" t="s">
        <v>55</v>
      </c>
      <c r="E151" s="379">
        <f t="shared" si="809"/>
        <v>1</v>
      </c>
      <c r="F151" s="492">
        <f t="shared" ca="1" si="810"/>
        <v>21</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195</v>
      </c>
      <c r="C152" s="239"/>
      <c r="D152" s="169" t="s">
        <v>55</v>
      </c>
      <c r="E152" s="379">
        <f t="shared" si="809"/>
        <v>1</v>
      </c>
      <c r="F152" s="492">
        <f t="shared" ca="1" si="810"/>
        <v>21</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195</v>
      </c>
      <c r="C153" s="239"/>
      <c r="D153" s="169" t="s">
        <v>55</v>
      </c>
      <c r="E153" s="379">
        <f t="shared" si="809"/>
        <v>1</v>
      </c>
      <c r="F153" s="492">
        <f t="shared" ca="1" si="810"/>
        <v>21</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195</v>
      </c>
      <c r="C154" s="239"/>
      <c r="D154" s="169" t="s">
        <v>55</v>
      </c>
      <c r="E154" s="379">
        <f t="shared" si="809"/>
        <v>1</v>
      </c>
      <c r="F154" s="492">
        <f t="shared" ca="1" si="810"/>
        <v>21</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188</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173</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PRESENTATION.04.22.13</v>
      </c>
      <c r="C156" s="231" t="s">
        <v>70</v>
      </c>
      <c r="D156" s="169" t="s">
        <v>55</v>
      </c>
      <c r="E156" s="379">
        <f t="shared" ref="E156:E159" si="815">NETWORKDAYS(G156,H156,S.DDL_DEQClosed)</f>
        <v>1</v>
      </c>
      <c r="F156" s="492">
        <f t="shared" ref="F156:F159" ca="1" si="816">NETWORKDAYS(TODAY(),H156)</f>
        <v>21</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199</v>
      </c>
      <c r="C157" s="239"/>
      <c r="D157" s="169" t="s">
        <v>55</v>
      </c>
      <c r="E157" s="379">
        <f t="shared" si="815"/>
        <v>1</v>
      </c>
      <c r="F157" s="492">
        <f t="shared" ca="1" si="816"/>
        <v>21</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193</v>
      </c>
      <c r="C158" s="239"/>
      <c r="D158" s="169" t="s">
        <v>55</v>
      </c>
      <c r="E158" s="379">
        <f t="shared" si="815"/>
        <v>1</v>
      </c>
      <c r="F158" s="492">
        <f t="shared" ca="1" si="816"/>
        <v>21</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194</v>
      </c>
      <c r="C159" s="239"/>
      <c r="D159" s="169" t="s">
        <v>55</v>
      </c>
      <c r="E159" s="379">
        <f t="shared" si="815"/>
        <v>1</v>
      </c>
      <c r="F159" s="492">
        <f t="shared" ca="1" si="816"/>
        <v>21</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189</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173</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COMMITTEE.NOTICE.04.22.13</v>
      </c>
      <c r="C161" s="239"/>
      <c r="D161" s="169" t="s">
        <v>371</v>
      </c>
      <c r="E161" s="379">
        <f t="shared" ref="E161" si="822">NETWORKDAYS(G161,H161,S.DDL_DEQClosed)</f>
        <v>1</v>
      </c>
      <c r="F161" s="492">
        <f t="shared" ref="F161" ca="1" si="823">NETWORKDAYS(TODAY(),H161)</f>
        <v>21</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173</v>
      </c>
      <c r="AAG162" s="63"/>
      <c r="AAH162" s="76" t="s">
        <v>0</v>
      </c>
      <c r="AAI162" s="77"/>
      <c r="AAJ162" s="77"/>
      <c r="AAK162" s="77"/>
      <c r="AAL162" s="56"/>
      <c r="AAM162" s="112"/>
      <c r="AAU162" s="44"/>
    </row>
    <row r="163" spans="1:723" s="23" customFormat="1" ht="15" hidden="1" customHeight="1" outlineLevel="2">
      <c r="A163" s="558"/>
      <c r="B163" s="387" t="s">
        <v>198</v>
      </c>
      <c r="C163" s="168"/>
      <c r="D163" s="169" t="s">
        <v>158</v>
      </c>
      <c r="E163" s="379">
        <f>NETWORKDAYS(G163,H163,S.DDL_DEQClosed)</f>
        <v>1</v>
      </c>
      <c r="F163" s="492">
        <f ca="1">NETWORKDAYS(TODAY(),H163)</f>
        <v>21</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54</v>
      </c>
      <c r="C164" s="168"/>
      <c r="D164" s="169" t="s">
        <v>359</v>
      </c>
      <c r="E164" s="379">
        <f t="shared" ref="E164:E166" si="827">NETWORKDAYS(G164,H164,S.DDL_DEQClosed)</f>
        <v>1</v>
      </c>
      <c r="F164" s="492">
        <f t="shared" ref="F164:F166" ca="1" si="828">NETWORKDAYS(TODAY(),H164)</f>
        <v>21</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MINUTES.04.22.13</v>
      </c>
      <c r="C165" s="231" t="s">
        <v>70</v>
      </c>
      <c r="D165" s="248" t="s">
        <v>371</v>
      </c>
      <c r="E165" s="379">
        <f t="shared" si="827"/>
        <v>1</v>
      </c>
      <c r="F165" s="492">
        <f t="shared" ca="1" si="828"/>
        <v>21</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53</v>
      </c>
      <c r="C166" s="168"/>
      <c r="D166" s="169" t="s">
        <v>359</v>
      </c>
      <c r="E166" s="379">
        <f t="shared" si="827"/>
        <v>1</v>
      </c>
      <c r="F166" s="492">
        <f t="shared" ca="1" si="828"/>
        <v>21</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92</v>
      </c>
      <c r="C167" s="168"/>
      <c r="D167" s="758"/>
      <c r="E167" s="758"/>
      <c r="F167" s="758"/>
      <c r="G167" s="406">
        <f ca="1">TODAY()</f>
        <v>41386</v>
      </c>
      <c r="H167" s="406" t="s">
        <v>190</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173</v>
      </c>
      <c r="AAG167" s="39" t="s">
        <v>0</v>
      </c>
      <c r="AAH167" s="39" t="s">
        <v>0</v>
      </c>
      <c r="AAI167" s="39"/>
      <c r="AAJ167" s="56"/>
      <c r="AAK167" s="56"/>
      <c r="AAL167" s="56"/>
      <c r="AAM167" s="112"/>
      <c r="AAU167" s="44"/>
    </row>
    <row r="168" spans="1:723" s="23" customFormat="1" ht="15" hidden="1" customHeight="1" outlineLevel="2">
      <c r="A168" s="558"/>
      <c r="B168" s="375" t="s">
        <v>57</v>
      </c>
      <c r="C168" s="168"/>
      <c r="D168" s="169" t="s">
        <v>359</v>
      </c>
      <c r="E168" s="368">
        <f t="shared" ref="E168" si="833">NETWORKDAYS(G168,H168,S.DDL_DEQClosed)</f>
        <v>1</v>
      </c>
      <c r="F168" s="492">
        <f t="shared" ref="F168" ca="1" si="834">NETWORKDAYS(TODAY(),H168)</f>
        <v>21</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56</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173</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AGENDA.04.22.13</v>
      </c>
      <c r="C170" s="231" t="s">
        <v>70</v>
      </c>
      <c r="D170" s="169" t="s">
        <v>55</v>
      </c>
      <c r="E170" s="368">
        <f t="shared" ref="E170:E174" si="838">NETWORKDAYS(G170,H170,S.DDL_DEQClosed)</f>
        <v>1</v>
      </c>
      <c r="F170" s="492">
        <f t="shared" ref="F170:F174" ca="1" si="839">NETWORKDAYS(TODAY(),H170)</f>
        <v>21</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195</v>
      </c>
      <c r="C171" s="239"/>
      <c r="D171" s="169" t="s">
        <v>55</v>
      </c>
      <c r="E171" s="368">
        <f t="shared" si="838"/>
        <v>1</v>
      </c>
      <c r="F171" s="492">
        <f t="shared" ca="1" si="839"/>
        <v>21</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195</v>
      </c>
      <c r="C172" s="239"/>
      <c r="D172" s="169" t="s">
        <v>55</v>
      </c>
      <c r="E172" s="368">
        <f t="shared" si="838"/>
        <v>1</v>
      </c>
      <c r="F172" s="492">
        <f t="shared" ca="1" si="839"/>
        <v>21</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195</v>
      </c>
      <c r="C173" s="239"/>
      <c r="D173" s="169" t="s">
        <v>55</v>
      </c>
      <c r="E173" s="368">
        <f t="shared" si="838"/>
        <v>1</v>
      </c>
      <c r="F173" s="492">
        <f t="shared" ca="1" si="839"/>
        <v>21</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195</v>
      </c>
      <c r="C174" s="239"/>
      <c r="D174" s="169" t="s">
        <v>55</v>
      </c>
      <c r="E174" s="368">
        <f t="shared" si="838"/>
        <v>1</v>
      </c>
      <c r="F174" s="492">
        <f t="shared" ca="1" si="839"/>
        <v>21</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188</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173</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PRESENTATION.04.22.13</v>
      </c>
      <c r="C176" s="231" t="s">
        <v>70</v>
      </c>
      <c r="D176" s="169" t="s">
        <v>55</v>
      </c>
      <c r="E176" s="368">
        <f t="shared" ref="E176:E179" si="844">NETWORKDAYS(G176,H176,S.DDL_DEQClosed)</f>
        <v>1</v>
      </c>
      <c r="F176" s="492">
        <f t="shared" ref="F176:F179" ca="1" si="845">NETWORKDAYS(TODAY(),H176)</f>
        <v>21</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199</v>
      </c>
      <c r="C177" s="239"/>
      <c r="D177" s="169" t="s">
        <v>55</v>
      </c>
      <c r="E177" s="368">
        <f t="shared" si="844"/>
        <v>1</v>
      </c>
      <c r="F177" s="492">
        <f t="shared" ca="1" si="845"/>
        <v>21</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193</v>
      </c>
      <c r="C178" s="239"/>
      <c r="D178" s="169" t="s">
        <v>55</v>
      </c>
      <c r="E178" s="368">
        <f t="shared" si="844"/>
        <v>1</v>
      </c>
      <c r="F178" s="492">
        <f t="shared" ca="1" si="845"/>
        <v>21</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194</v>
      </c>
      <c r="C179" s="239"/>
      <c r="D179" s="169" t="s">
        <v>55</v>
      </c>
      <c r="E179" s="368">
        <f t="shared" si="844"/>
        <v>1</v>
      </c>
      <c r="F179" s="492">
        <f t="shared" ca="1" si="845"/>
        <v>21</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189</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173</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COMMITTEE.NOTICE.04.22.13</v>
      </c>
      <c r="C181" s="239"/>
      <c r="D181" s="169" t="s">
        <v>371</v>
      </c>
      <c r="E181" s="368">
        <f t="shared" ref="E181" si="851">NETWORKDAYS(G181,H181,S.DDL_DEQClosed)</f>
        <v>1</v>
      </c>
      <c r="F181" s="492">
        <f t="shared" ref="F181" ca="1" si="852">NETWORKDAYS(TODAY(),H181)</f>
        <v>21</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173</v>
      </c>
      <c r="AAG182" s="63"/>
      <c r="AAH182" s="76" t="s">
        <v>0</v>
      </c>
      <c r="AAI182" s="77"/>
      <c r="AAJ182" s="77"/>
      <c r="AAK182" s="77"/>
      <c r="AAL182" s="56"/>
      <c r="AAM182" s="112"/>
      <c r="AAU182" s="44"/>
    </row>
    <row r="183" spans="1:723" s="23" customFormat="1" ht="15" hidden="1" customHeight="1" outlineLevel="2">
      <c r="A183" s="558"/>
      <c r="B183" s="387" t="s">
        <v>198</v>
      </c>
      <c r="C183" s="168"/>
      <c r="D183" s="169" t="s">
        <v>158</v>
      </c>
      <c r="E183" s="368">
        <f>NETWORKDAYS(G183,H183,S.DDL_DEQClosed)</f>
        <v>1</v>
      </c>
      <c r="F183" s="492">
        <f ca="1">NETWORKDAYS(TODAY(),H183)</f>
        <v>21</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54</v>
      </c>
      <c r="C184" s="168"/>
      <c r="D184" s="169" t="s">
        <v>359</v>
      </c>
      <c r="E184" s="368">
        <f t="shared" ref="E184:E186" si="857">NETWORKDAYS(G184,H184,S.DDL_DEQClosed)</f>
        <v>1</v>
      </c>
      <c r="F184" s="492">
        <f t="shared" ref="F184:F186" ca="1" si="858">NETWORKDAYS(TODAY(),H184)</f>
        <v>21</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MINUTES.04.22.13</v>
      </c>
      <c r="C185" s="231" t="s">
        <v>70</v>
      </c>
      <c r="D185" s="248" t="s">
        <v>371</v>
      </c>
      <c r="E185" s="368">
        <f t="shared" si="857"/>
        <v>1</v>
      </c>
      <c r="F185" s="492">
        <f t="shared" ca="1" si="858"/>
        <v>21</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53</v>
      </c>
      <c r="C186" s="168"/>
      <c r="D186" s="169" t="s">
        <v>359</v>
      </c>
      <c r="E186" s="368">
        <f t="shared" si="857"/>
        <v>1</v>
      </c>
      <c r="F186" s="492">
        <f t="shared" ca="1" si="858"/>
        <v>21</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150</v>
      </c>
      <c r="C187" s="168"/>
      <c r="D187" s="758"/>
      <c r="E187" s="758"/>
      <c r="F187" s="758"/>
      <c r="G187" s="406">
        <f ca="1">TODAY()</f>
        <v>41386</v>
      </c>
      <c r="H187" s="406" t="s">
        <v>190</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173</v>
      </c>
      <c r="AAG187" s="39" t="s">
        <v>0</v>
      </c>
      <c r="AAH187" s="39" t="s">
        <v>0</v>
      </c>
      <c r="AAI187" s="39"/>
      <c r="AAJ187" s="56"/>
      <c r="AAK187" s="56"/>
      <c r="AAL187" s="56"/>
      <c r="AAM187" s="112"/>
      <c r="AAU187" s="44"/>
    </row>
    <row r="188" spans="1:723" s="23" customFormat="1" ht="15" hidden="1" customHeight="1" outlineLevel="2">
      <c r="A188" s="558"/>
      <c r="B188" s="375" t="s">
        <v>57</v>
      </c>
      <c r="C188" s="168"/>
      <c r="D188" s="169" t="s">
        <v>359</v>
      </c>
      <c r="E188" s="368">
        <f t="shared" ref="E188" si="863">NETWORKDAYS(G188,H188,S.DDL_DEQClosed)</f>
        <v>1</v>
      </c>
      <c r="F188" s="492">
        <f t="shared" ref="F188" ca="1" si="864">NETWORKDAYS(TODAY(),H188)</f>
        <v>21</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56</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173</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AGENDA.04.22.13</v>
      </c>
      <c r="C190" s="231" t="s">
        <v>70</v>
      </c>
      <c r="D190" s="308" t="s">
        <v>55</v>
      </c>
      <c r="E190" s="368">
        <f t="shared" ref="E190:E194" si="868">NETWORKDAYS(G190,H190,S.DDL_DEQClosed)</f>
        <v>1</v>
      </c>
      <c r="F190" s="492">
        <f t="shared" ref="F190:F194" ca="1" si="869">NETWORKDAYS(TODAY(),H190)</f>
        <v>21</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195</v>
      </c>
      <c r="C191" s="239"/>
      <c r="D191" s="308" t="s">
        <v>55</v>
      </c>
      <c r="E191" s="368">
        <f t="shared" si="868"/>
        <v>1</v>
      </c>
      <c r="F191" s="492">
        <f t="shared" ca="1" si="869"/>
        <v>21</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195</v>
      </c>
      <c r="C192" s="239"/>
      <c r="D192" s="308" t="s">
        <v>55</v>
      </c>
      <c r="E192" s="368">
        <f t="shared" si="868"/>
        <v>1</v>
      </c>
      <c r="F192" s="492">
        <f t="shared" ca="1" si="869"/>
        <v>21</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195</v>
      </c>
      <c r="C193" s="239"/>
      <c r="D193" s="308" t="s">
        <v>55</v>
      </c>
      <c r="E193" s="368">
        <f t="shared" si="868"/>
        <v>1</v>
      </c>
      <c r="F193" s="492">
        <f t="shared" ca="1" si="869"/>
        <v>21</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195</v>
      </c>
      <c r="C194" s="239"/>
      <c r="D194" s="308" t="s">
        <v>55</v>
      </c>
      <c r="E194" s="368">
        <f t="shared" si="868"/>
        <v>1</v>
      </c>
      <c r="F194" s="492">
        <f t="shared" ca="1" si="869"/>
        <v>21</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188</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173</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PRESENTATION.04.22.13</v>
      </c>
      <c r="C196" s="231" t="s">
        <v>70</v>
      </c>
      <c r="D196" s="308" t="s">
        <v>55</v>
      </c>
      <c r="E196" s="368">
        <f t="shared" ref="E196:E199" si="874">NETWORKDAYS(G196,H196,S.DDL_DEQClosed)</f>
        <v>1</v>
      </c>
      <c r="F196" s="492">
        <f t="shared" ref="F196:F199" ca="1" si="875">NETWORKDAYS(TODAY(),H196)</f>
        <v>21</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199</v>
      </c>
      <c r="C197" s="239"/>
      <c r="D197" s="308" t="s">
        <v>55</v>
      </c>
      <c r="E197" s="368">
        <f t="shared" si="874"/>
        <v>1</v>
      </c>
      <c r="F197" s="492">
        <f t="shared" ca="1" si="875"/>
        <v>21</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193</v>
      </c>
      <c r="C198" s="239"/>
      <c r="D198" s="308" t="s">
        <v>55</v>
      </c>
      <c r="E198" s="368">
        <f t="shared" si="874"/>
        <v>1</v>
      </c>
      <c r="F198" s="492">
        <f t="shared" ca="1" si="875"/>
        <v>21</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194</v>
      </c>
      <c r="C199" s="239"/>
      <c r="D199" s="308" t="s">
        <v>55</v>
      </c>
      <c r="E199" s="368">
        <f t="shared" si="874"/>
        <v>1</v>
      </c>
      <c r="F199" s="492">
        <f t="shared" ca="1" si="875"/>
        <v>21</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189</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173</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COMMITTEE.NOTICE.04.22.13</v>
      </c>
      <c r="C201" s="239"/>
      <c r="D201" s="308" t="s">
        <v>371</v>
      </c>
      <c r="E201" s="368">
        <f t="shared" ref="E201" si="881">NETWORKDAYS(G201,H201,S.DDL_DEQClosed)</f>
        <v>1</v>
      </c>
      <c r="F201" s="492">
        <f t="shared" ref="F201" ca="1" si="882">NETWORKDAYS(TODAY(),H201)</f>
        <v>21</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173</v>
      </c>
      <c r="AAG202" s="63"/>
      <c r="AAH202" s="76" t="s">
        <v>0</v>
      </c>
      <c r="AAI202" s="77"/>
      <c r="AAJ202" s="77"/>
      <c r="AAK202" s="77"/>
      <c r="AAL202" s="56"/>
      <c r="AAM202" s="112"/>
      <c r="AAU202" s="44"/>
    </row>
    <row r="203" spans="1:732" s="23" customFormat="1" ht="15" hidden="1" customHeight="1" outlineLevel="2">
      <c r="A203" s="558"/>
      <c r="B203" s="387" t="s">
        <v>198</v>
      </c>
      <c r="C203" s="168"/>
      <c r="D203" s="308" t="s">
        <v>158</v>
      </c>
      <c r="E203" s="368">
        <f>NETWORKDAYS(G203,H203,S.DDL_DEQClosed)</f>
        <v>1</v>
      </c>
      <c r="F203" s="492">
        <f ca="1">NETWORKDAYS(TODAY(),H203)</f>
        <v>21</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54</v>
      </c>
      <c r="C204" s="168"/>
      <c r="D204" s="308" t="s">
        <v>359</v>
      </c>
      <c r="E204" s="368">
        <f t="shared" ref="E204:E206" si="886">NETWORKDAYS(G204,H204,S.DDL_DEQClosed)</f>
        <v>1</v>
      </c>
      <c r="F204" s="492">
        <f t="shared" ref="F204:F206" ca="1" si="887">NETWORKDAYS(TODAY(),H204)</f>
        <v>21</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MINUTES.04.22.13</v>
      </c>
      <c r="C205" s="231" t="s">
        <v>70</v>
      </c>
      <c r="D205" s="278" t="s">
        <v>371</v>
      </c>
      <c r="E205" s="368">
        <f t="shared" si="886"/>
        <v>1</v>
      </c>
      <c r="F205" s="492">
        <f t="shared" ca="1" si="887"/>
        <v>21</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53</v>
      </c>
      <c r="C206" s="168"/>
      <c r="D206" s="308" t="s">
        <v>359</v>
      </c>
      <c r="E206" s="368">
        <f t="shared" si="886"/>
        <v>1</v>
      </c>
      <c r="F206" s="492">
        <f t="shared" ca="1" si="887"/>
        <v>21</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173</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173</v>
      </c>
      <c r="AAG208" s="63"/>
      <c r="AAH208" s="63"/>
      <c r="AAI208" s="77"/>
      <c r="AAJ208" s="77"/>
      <c r="AAK208" s="77"/>
      <c r="AAL208" s="56"/>
      <c r="AAM208" s="112"/>
      <c r="AAN208"/>
      <c r="AAT208" s="23"/>
      <c r="AAU208" s="44"/>
    </row>
    <row r="209" spans="1:732" s="23" customFormat="1" ht="18" customHeight="1">
      <c r="A209" s="558"/>
      <c r="B209" s="757" t="str">
        <f>AAL209</f>
        <v>3-Fees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173</v>
      </c>
      <c r="AAG209" s="112"/>
      <c r="AAH209" s="112"/>
      <c r="AAI209" s="77"/>
      <c r="AAJ209" s="90"/>
      <c r="AAK209" s="90"/>
      <c r="AAL209" s="657" t="str">
        <f>AAL21</f>
        <v>3-Fees Involved</v>
      </c>
      <c r="AAM209" s="112"/>
      <c r="AAU209" s="44"/>
    </row>
    <row r="210" spans="1:732" s="23" customFormat="1" ht="18" customHeight="1">
      <c r="A210" s="558"/>
      <c r="B210" s="222" t="s">
        <v>15</v>
      </c>
      <c r="C210" s="704"/>
      <c r="D210" s="150" t="s">
        <v>240</v>
      </c>
      <c r="E210" s="151" t="s">
        <v>15</v>
      </c>
      <c r="F210" s="235" t="s">
        <v>2</v>
      </c>
      <c r="G210" s="152" t="s">
        <v>247</v>
      </c>
      <c r="H210" s="152" t="s">
        <v>88</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244</v>
      </c>
      <c r="AAF210" s="583" t="s">
        <v>173</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41</v>
      </c>
      <c r="G211" s="314">
        <f>AAG211</f>
        <v>41414</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244</v>
      </c>
      <c r="AAF211" s="583" t="s">
        <v>173</v>
      </c>
      <c r="AAG211" s="78">
        <f>G21</f>
        <v>41414</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173</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140</v>
      </c>
      <c r="C213" s="168"/>
      <c r="D213" s="498" t="s">
        <v>359</v>
      </c>
      <c r="E213" s="491">
        <f>NETWORKDAYS(G213,H213,S.DDL_DEQClosed)</f>
        <v>1</v>
      </c>
      <c r="F213" s="372">
        <f ca="1">NETWORKDAYS(TODAY(),H213)</f>
        <v>21</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See DAS approval sequence below</v>
      </c>
      <c r="C214" s="531"/>
      <c r="D214" s="498" t="s">
        <v>359</v>
      </c>
      <c r="E214" s="491">
        <f t="shared" ref="E214" si="892">NETWORKDAYS(G214,H214,S.DDL_DEQClosed)</f>
        <v>38</v>
      </c>
      <c r="F214" s="372">
        <f ca="1">NETWORKDAYS(TODAY(),H214)</f>
        <v>61</v>
      </c>
      <c r="G214" s="369">
        <f>AAG214</f>
        <v>41414</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173</v>
      </c>
      <c r="AAG214" s="78">
        <f>S.BANNER.FeeStart</f>
        <v>41414</v>
      </c>
      <c r="AAH214" s="78">
        <f>S.SubmitNoticeToSOS</f>
        <v>41470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hidden="1" outlineLevel="1">
      <c r="A215" s="558"/>
      <c r="B215" s="255" t="s">
        <v>141</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173</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173</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173</v>
      </c>
      <c r="AAG217" s="76"/>
      <c r="AAH217" s="76"/>
      <c r="AAI217" s="76"/>
      <c r="AAJ217" s="57"/>
      <c r="AAK217" s="57"/>
      <c r="AAL217" s="80"/>
      <c r="AAM217" s="112"/>
      <c r="AAN217"/>
      <c r="AAT217" s="23"/>
      <c r="AAU217" s="44"/>
    </row>
    <row r="218" spans="1:732" ht="15" hidden="1" outlineLevel="1">
      <c r="A218" s="558"/>
      <c r="B218" s="257" t="s">
        <v>181</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173</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359</v>
      </c>
      <c r="E219" s="491">
        <f t="shared" ref="E219:E225" si="893">NETWORKDAYS(G219,H219,S.DDL_DEQClosed)</f>
        <v>18</v>
      </c>
      <c r="F219" s="372">
        <f ca="1">NETWORKDAYS(TODAY(),H219)</f>
        <v>40</v>
      </c>
      <c r="G219" s="369">
        <f>AAG219</f>
        <v>41414</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41439</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251</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173</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173</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173</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173</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173</v>
      </c>
      <c r="AAG224" s="76"/>
      <c r="AAH224" s="76"/>
      <c r="AAI224" s="77"/>
      <c r="AAJ224" s="77"/>
      <c r="AAK224" s="77"/>
      <c r="AAL224" s="80"/>
      <c r="AAM224" s="112"/>
      <c r="AAN224"/>
      <c r="AAT224" s="23"/>
      <c r="AAU224" s="44"/>
    </row>
    <row r="225" spans="1:732" ht="15" outlineLevel="1">
      <c r="A225" s="558"/>
      <c r="B225" s="258" t="s">
        <v>252</v>
      </c>
      <c r="C225" s="239"/>
      <c r="D225" s="501" t="s">
        <v>359</v>
      </c>
      <c r="E225" s="491">
        <f t="shared" si="893"/>
        <v>1</v>
      </c>
      <c r="F225" s="372">
        <f t="shared" ref="F225:F229" ca="1" si="895">NETWORKDAYS(TODAY(),H225)</f>
        <v>40</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41439</v>
      </c>
      <c r="AAH225" s="78">
        <f>G225</f>
        <v>41439</v>
      </c>
      <c r="AAI225" s="77"/>
      <c r="AAJ225" s="77"/>
      <c r="AAK225" s="77"/>
      <c r="AAL225" s="80"/>
      <c r="AAM225" s="112"/>
      <c r="AAN225"/>
      <c r="AAT225" s="23"/>
      <c r="AAU225" s="44"/>
    </row>
    <row r="226" spans="1:732" ht="15" outlineLevel="1">
      <c r="A226" s="558"/>
      <c r="B226" s="259" t="s">
        <v>114</v>
      </c>
      <c r="C226" s="239"/>
      <c r="D226" s="279" t="s">
        <v>379</v>
      </c>
      <c r="E226" s="491">
        <f>NETWORKDAYS(G226,H226,S.DDL_DEQClosed)</f>
        <v>1</v>
      </c>
      <c r="F226" s="372">
        <f t="shared" ca="1" si="895"/>
        <v>40</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41439</v>
      </c>
      <c r="AAH226" s="78">
        <f t="shared" ref="AAH226:AAH229" si="898">G226</f>
        <v>41439</v>
      </c>
      <c r="AAI226" s="77"/>
      <c r="AAJ226" s="77"/>
      <c r="AAK226" s="77"/>
      <c r="AAL226" s="80"/>
      <c r="AAM226" s="112"/>
      <c r="AAN226"/>
      <c r="AAT226" s="23"/>
      <c r="AAU226" s="44"/>
    </row>
    <row r="227" spans="1:732" ht="15" outlineLevel="1">
      <c r="A227" s="558"/>
      <c r="B227" s="261" t="s">
        <v>115</v>
      </c>
      <c r="C227" s="239"/>
      <c r="D227" s="279" t="s">
        <v>379</v>
      </c>
      <c r="E227" s="491">
        <f>NETWORKDAYS(G227,H227,S.DDL_DEQClosed)</f>
        <v>1</v>
      </c>
      <c r="F227" s="372">
        <f t="shared" ca="1" si="895"/>
        <v>40</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41439</v>
      </c>
      <c r="AAH227" s="78">
        <f t="shared" si="898"/>
        <v>41439</v>
      </c>
      <c r="AAI227" s="77"/>
      <c r="AAJ227" s="77"/>
      <c r="AAK227" s="77"/>
      <c r="AAL227" s="80"/>
      <c r="AAM227" s="112"/>
      <c r="AAN227"/>
      <c r="AAT227" s="23"/>
      <c r="AAU227" s="44"/>
    </row>
    <row r="228" spans="1:732" ht="15" outlineLevel="1">
      <c r="A228" s="558"/>
      <c r="B228" s="262" t="s">
        <v>116</v>
      </c>
      <c r="C228" s="239"/>
      <c r="D228" s="279" t="s">
        <v>379</v>
      </c>
      <c r="E228" s="491">
        <f>NETWORKDAYS(G228,H228,S.DDL_DEQClosed)</f>
        <v>1</v>
      </c>
      <c r="F228" s="372">
        <f t="shared" ca="1" si="895"/>
        <v>40</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41439</v>
      </c>
      <c r="AAH228" s="78">
        <f t="shared" si="898"/>
        <v>41439</v>
      </c>
      <c r="AAI228" s="77"/>
      <c r="AAJ228" s="77"/>
      <c r="AAK228" s="77"/>
      <c r="AAL228" s="80"/>
      <c r="AAM228" s="112"/>
      <c r="AAN228"/>
      <c r="AAT228" s="23"/>
      <c r="AAU228" s="44"/>
    </row>
    <row r="229" spans="1:732" ht="15" outlineLevel="1">
      <c r="A229" s="558"/>
      <c r="B229" s="263" t="s">
        <v>117</v>
      </c>
      <c r="C229" s="239"/>
      <c r="D229" s="279" t="s">
        <v>379</v>
      </c>
      <c r="E229" s="491">
        <f>NETWORKDAYS(G229,H229,S.DDL_DEQClosed)</f>
        <v>1</v>
      </c>
      <c r="F229" s="372">
        <f t="shared" ca="1" si="895"/>
        <v>40</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41439</v>
      </c>
      <c r="AAH229" s="78">
        <f t="shared" si="898"/>
        <v>41439</v>
      </c>
      <c r="AAI229" s="77"/>
      <c r="AAJ229" s="77"/>
      <c r="AAK229" s="77"/>
      <c r="AAL229" s="80"/>
      <c r="AAM229" s="112"/>
      <c r="AAN229"/>
      <c r="AAT229" s="23"/>
      <c r="AAU229" s="44"/>
    </row>
    <row r="230" spans="1:732" ht="82.5" customHeight="1" outlineLevel="1">
      <c r="A230" s="558"/>
      <c r="B230" s="743" t="s">
        <v>342</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173</v>
      </c>
      <c r="AAG230" s="63"/>
      <c r="AAH230" s="63"/>
      <c r="AAI230" s="77"/>
      <c r="AAJ230" s="77"/>
      <c r="AAK230" s="77"/>
      <c r="AAL230" s="80"/>
      <c r="AAM230" s="112"/>
      <c r="AAN230"/>
      <c r="AAT230" s="23"/>
      <c r="AAU230" s="44"/>
    </row>
    <row r="231" spans="1:732" ht="15"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173</v>
      </c>
      <c r="AAG231" s="63"/>
      <c r="AAH231" s="63"/>
      <c r="AAI231" s="77"/>
      <c r="AAJ231" s="77"/>
      <c r="AAK231" s="77"/>
      <c r="AAL231" s="80"/>
      <c r="AAM231" s="112"/>
      <c r="AAN231"/>
      <c r="AAT231" s="23"/>
      <c r="AAU231" s="44"/>
    </row>
    <row r="232" spans="1:732" ht="15.75" outlineLevel="1">
      <c r="A232" s="558"/>
      <c r="B232" s="768" t="s">
        <v>113</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173</v>
      </c>
      <c r="AAG232" s="76"/>
      <c r="AAH232" s="76"/>
      <c r="AAI232" s="77"/>
      <c r="AAJ232" s="77"/>
      <c r="AAK232" s="77"/>
      <c r="AAL232" s="80"/>
      <c r="AAM232" s="112"/>
      <c r="AAN232"/>
      <c r="AAT232" s="23"/>
      <c r="AAU232" s="44"/>
    </row>
    <row r="233" spans="1:732" ht="15" outlineLevel="1">
      <c r="A233" s="558"/>
      <c r="B233" s="265" t="s">
        <v>139</v>
      </c>
      <c r="C233" s="713"/>
      <c r="D233" s="278" t="s">
        <v>375</v>
      </c>
      <c r="E233" s="491">
        <f>NETWORKDAYS(G233,H233,S.DDL_DEQClosed)</f>
        <v>1</v>
      </c>
      <c r="F233" s="372">
        <f ca="1">NETWORKDAYS(TODAY(),H233)</f>
        <v>40</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41439</v>
      </c>
      <c r="AAH233" s="78">
        <f>G233</f>
        <v>41439</v>
      </c>
      <c r="AAI233" s="77"/>
      <c r="AAJ233" s="77"/>
      <c r="AAK233" s="77"/>
      <c r="AAL233" s="80"/>
      <c r="AAM233" s="112"/>
      <c r="AAN233"/>
      <c r="AAT233" s="23"/>
      <c r="AAU233" s="44"/>
    </row>
    <row r="234" spans="1:732" ht="15" outlineLevel="1">
      <c r="A234" s="558"/>
      <c r="B234" s="265" t="s">
        <v>52</v>
      </c>
      <c r="C234" s="713"/>
      <c r="D234" s="278" t="s">
        <v>360</v>
      </c>
      <c r="E234" s="491">
        <f>NETWORKDAYS(G234,H234,S.DDL_DEQClosed)</f>
        <v>1</v>
      </c>
      <c r="F234" s="372">
        <f ca="1">NETWORKDAYS(TODAY(),H234)</f>
        <v>40</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41439</v>
      </c>
      <c r="AAH234" s="78">
        <f>G234</f>
        <v>41439</v>
      </c>
      <c r="AAI234" s="77"/>
      <c r="AAJ234" s="77"/>
      <c r="AAK234" s="77"/>
      <c r="AAL234" s="80"/>
      <c r="AAM234" s="112"/>
      <c r="AAN234"/>
      <c r="AAT234" s="23"/>
      <c r="AAU234" s="44"/>
    </row>
    <row r="235" spans="1:732" ht="15" outlineLevel="1">
      <c r="A235" s="558"/>
      <c r="B235" s="769" t="s">
        <v>105</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173</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67" t="s">
        <v>278</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173</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186</v>
      </c>
      <c r="E237" s="491">
        <f t="shared" ref="E237:E238" si="901">NETWORKDAYS(G237,H237,S.DDL_DEQClosed)</f>
        <v>1</v>
      </c>
      <c r="F237" s="372">
        <f ca="1">NETWORKDAYS(TODAY(),G237)</f>
        <v>41</v>
      </c>
      <c r="G237" s="656">
        <f>AAG237</f>
        <v>41442</v>
      </c>
      <c r="H237" s="370">
        <f>AAH237</f>
        <v>41442</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41442</v>
      </c>
      <c r="AAH237" s="78">
        <f>S.SubmitFeeToDAS</f>
        <v>41442</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51</v>
      </c>
      <c r="C238" s="168"/>
      <c r="D238" s="278" t="s">
        <v>72</v>
      </c>
      <c r="E238" s="491">
        <f t="shared" si="901"/>
        <v>1</v>
      </c>
      <c r="F238" s="372">
        <f t="shared" ref="F238:F244" ca="1" si="902">NETWORKDAYS(TODAY(),H238)</f>
        <v>49</v>
      </c>
      <c r="G238" s="369">
        <f>AAG238</f>
        <v>41452</v>
      </c>
      <c r="H238" s="370">
        <f t="shared" ref="G238:H247" si="903">AAH238</f>
        <v>41452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41452</v>
      </c>
      <c r="AAH238" s="78">
        <f t="shared" ref="AAH238:AAH244" si="904">G238</f>
        <v>41452</v>
      </c>
      <c r="AAI238" s="77"/>
      <c r="AAJ238" s="77"/>
      <c r="AAK238" s="77"/>
      <c r="AAL238" s="80"/>
      <c r="AAM238" s="112"/>
      <c r="AAN238"/>
      <c r="AAT238" s="23"/>
      <c r="AAU238" s="44"/>
    </row>
    <row r="239" spans="1:732" s="23" customFormat="1" ht="15" outlineLevel="1">
      <c r="A239" s="558"/>
      <c r="B239" s="230" t="s">
        <v>167</v>
      </c>
      <c r="C239" s="168"/>
      <c r="D239" s="278" t="s">
        <v>186</v>
      </c>
      <c r="E239" s="491">
        <f>NETWORKDAYS(G239,H239,S.DDL_DEQClosed)</f>
        <v>1</v>
      </c>
      <c r="F239" s="372">
        <f t="shared" ref="F239" ca="1" si="905">NETWORKDAYS(TODAY(),H239)</f>
        <v>49</v>
      </c>
      <c r="G239" s="497">
        <f>AAG239</f>
        <v>41452</v>
      </c>
      <c r="H239" s="496">
        <f t="shared" ref="H239" si="906">AAH239</f>
        <v>41452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41452</v>
      </c>
      <c r="AAH239" s="78">
        <f t="shared" ref="AAH239" si="907">G239</f>
        <v>41452</v>
      </c>
      <c r="AAI239" s="77"/>
      <c r="AAJ239" s="77"/>
      <c r="AAK239" s="77"/>
      <c r="AAL239" s="80"/>
      <c r="AAM239" s="112"/>
      <c r="AAU239" s="44"/>
      <c r="AAV239"/>
      <c r="AAW239"/>
      <c r="AAX239"/>
      <c r="AAY239"/>
      <c r="AAZ239"/>
      <c r="ABA239"/>
      <c r="ABB239"/>
      <c r="ABC239"/>
      <c r="ABD239"/>
    </row>
    <row r="240" spans="1:732" ht="18" customHeight="1" outlineLevel="1">
      <c r="A240" s="558"/>
      <c r="B240" s="755" t="s">
        <v>281</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173</v>
      </c>
      <c r="AAG240" s="76"/>
      <c r="AAH240" s="76"/>
      <c r="AAI240" s="77"/>
      <c r="AAJ240" s="77"/>
      <c r="AAK240" s="77"/>
      <c r="AAL240" s="80"/>
      <c r="AAM240" s="112"/>
      <c r="AAN240"/>
      <c r="AAT240" s="23"/>
      <c r="AAU240" s="44"/>
    </row>
    <row r="241" spans="1:732" ht="15" customHeight="1" outlineLevel="1">
      <c r="A241" s="558"/>
      <c r="B241" s="259" t="s">
        <v>93</v>
      </c>
      <c r="C241" s="239"/>
      <c r="D241" s="260" t="s">
        <v>380</v>
      </c>
      <c r="E241" s="491">
        <f>NETWORKDAYS(G241,H241,S.DDL_DEQClosed)</f>
        <v>1</v>
      </c>
      <c r="F241" s="372">
        <f t="shared" ca="1" si="902"/>
        <v>49</v>
      </c>
      <c r="G241" s="369">
        <f t="shared" si="903"/>
        <v>41452</v>
      </c>
      <c r="H241" s="369">
        <f t="shared" si="903"/>
        <v>41452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41452</v>
      </c>
      <c r="AAH241" s="78">
        <f t="shared" si="904"/>
        <v>41452</v>
      </c>
      <c r="AAI241" s="77"/>
      <c r="AAJ241" s="77"/>
      <c r="AAK241" s="77"/>
      <c r="AAL241" s="80"/>
      <c r="AAM241" s="112"/>
      <c r="AAN241"/>
      <c r="AAT241" s="23"/>
      <c r="AAU241" s="44"/>
    </row>
    <row r="242" spans="1:732" ht="15" customHeight="1" outlineLevel="1">
      <c r="A242" s="558"/>
      <c r="B242" s="261" t="s">
        <v>94</v>
      </c>
      <c r="C242" s="239"/>
      <c r="D242" s="260" t="s">
        <v>380</v>
      </c>
      <c r="E242" s="491">
        <f>NETWORKDAYS(G242,H242,S.DDL_DEQClosed)</f>
        <v>1</v>
      </c>
      <c r="F242" s="372">
        <f t="shared" ca="1" si="902"/>
        <v>49</v>
      </c>
      <c r="G242" s="369">
        <f t="shared" si="903"/>
        <v>41452</v>
      </c>
      <c r="H242" s="369">
        <f t="shared" si="903"/>
        <v>41452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41452</v>
      </c>
      <c r="AAH242" s="78">
        <f t="shared" si="904"/>
        <v>41452</v>
      </c>
      <c r="AAI242" s="77"/>
      <c r="AAJ242" s="77"/>
      <c r="AAK242" s="77"/>
      <c r="AAL242" s="80"/>
      <c r="AAM242" s="112"/>
      <c r="AAN242"/>
      <c r="AAT242" s="23"/>
      <c r="AAU242" s="44"/>
    </row>
    <row r="243" spans="1:732" ht="15" customHeight="1" outlineLevel="1">
      <c r="A243" s="558"/>
      <c r="B243" s="262" t="s">
        <v>95</v>
      </c>
      <c r="C243" s="239"/>
      <c r="D243" s="260" t="s">
        <v>380</v>
      </c>
      <c r="E243" s="491">
        <f>NETWORKDAYS(G243,H243,S.DDL_DEQClosed)</f>
        <v>1</v>
      </c>
      <c r="F243" s="372">
        <f t="shared" ca="1" si="902"/>
        <v>49</v>
      </c>
      <c r="G243" s="369">
        <f t="shared" si="903"/>
        <v>41452</v>
      </c>
      <c r="H243" s="369">
        <f t="shared" si="903"/>
        <v>41452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41452</v>
      </c>
      <c r="AAH243" s="78">
        <f t="shared" si="904"/>
        <v>41452</v>
      </c>
      <c r="AAI243" s="77"/>
      <c r="AAJ243" s="77"/>
      <c r="AAK243" s="77"/>
      <c r="AAL243" s="80"/>
      <c r="AAM243" s="112"/>
      <c r="AAN243"/>
      <c r="AAT243" s="23"/>
      <c r="AAU243" s="44"/>
      <c r="AAV243" s="23"/>
      <c r="AAW243" s="23"/>
      <c r="AAX243" s="23"/>
      <c r="AAY243" s="23"/>
      <c r="AAZ243" s="23"/>
      <c r="ABA243" s="23"/>
      <c r="ABB243" s="23"/>
      <c r="ABC243" s="23"/>
      <c r="ABD243" s="23"/>
    </row>
    <row r="244" spans="1:732" ht="15" customHeight="1" outlineLevel="1">
      <c r="A244" s="558"/>
      <c r="B244" s="267" t="s">
        <v>96</v>
      </c>
      <c r="C244" s="239"/>
      <c r="D244" s="260" t="s">
        <v>380</v>
      </c>
      <c r="E244" s="491">
        <f>NETWORKDAYS(G244,H244,S.DDL_DEQClosed)</f>
        <v>1</v>
      </c>
      <c r="F244" s="372">
        <f t="shared" ca="1" si="902"/>
        <v>49</v>
      </c>
      <c r="G244" s="369">
        <f t="shared" si="903"/>
        <v>41452</v>
      </c>
      <c r="H244" s="369">
        <f t="shared" si="903"/>
        <v>41452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41452</v>
      </c>
      <c r="AAH244" s="78">
        <f t="shared" si="904"/>
        <v>41452</v>
      </c>
      <c r="AAI244" s="77"/>
      <c r="AAJ244" s="77"/>
      <c r="AAK244" s="77"/>
      <c r="AAL244" s="80"/>
      <c r="AAM244" s="112"/>
      <c r="AAN244"/>
      <c r="AAT244" s="23"/>
      <c r="AAU244" s="44"/>
    </row>
    <row r="245" spans="1:732" s="23" customFormat="1" ht="87" customHeight="1" outlineLevel="1">
      <c r="A245" s="558"/>
      <c r="B245" s="743" t="s">
        <v>342</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173</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173</v>
      </c>
      <c r="AAG246" s="76"/>
      <c r="AAH246" s="76"/>
      <c r="AAI246" s="77"/>
      <c r="AAJ246" s="77"/>
      <c r="AAK246" s="77"/>
      <c r="AAL246" s="80"/>
      <c r="AAM246" s="112"/>
      <c r="AAN246"/>
      <c r="AAT246" s="23"/>
      <c r="AAU246" s="44"/>
    </row>
    <row r="247" spans="1:732" ht="18" customHeight="1" outlineLevel="1">
      <c r="A247" s="558"/>
      <c r="B247" s="755" t="s">
        <v>308</v>
      </c>
      <c r="C247" s="756"/>
      <c r="D247" s="278" t="s">
        <v>158</v>
      </c>
      <c r="E247" s="491">
        <f>NETWORKDAYS(G247,H247,S.DDL_DEQClosed)</f>
        <v>1</v>
      </c>
      <c r="F247" s="372">
        <f ca="1">NETWORKDAYS(TODAY(),H247)</f>
        <v>49</v>
      </c>
      <c r="G247" s="370">
        <f>AAG247</f>
        <v>41452</v>
      </c>
      <c r="H247" s="496">
        <f t="shared" si="903"/>
        <v>41452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41452</v>
      </c>
      <c r="AAH247" s="78">
        <f>G247</f>
        <v>41452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173</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173</v>
      </c>
      <c r="AAG249" s="112"/>
      <c r="AAH249" s="112"/>
      <c r="AAI249" s="77"/>
      <c r="AAJ249" s="90"/>
      <c r="AAK249" s="90"/>
      <c r="AAL249" s="76"/>
      <c r="AAM249" s="112"/>
      <c r="AAU249" s="44"/>
    </row>
    <row r="250" spans="1:732" s="23" customFormat="1" ht="18" customHeight="1">
      <c r="A250" s="558"/>
      <c r="B250" s="272" t="s">
        <v>15</v>
      </c>
      <c r="C250" s="704"/>
      <c r="D250" s="150" t="s">
        <v>240</v>
      </c>
      <c r="E250" s="151" t="s">
        <v>15</v>
      </c>
      <c r="F250" s="235" t="s">
        <v>2</v>
      </c>
      <c r="G250" s="152" t="s">
        <v>87</v>
      </c>
      <c r="H250" s="152" t="s">
        <v>88</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244</v>
      </c>
      <c r="AAF250" s="583" t="s">
        <v>173</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244</v>
      </c>
      <c r="AAF251" s="583" t="s">
        <v>173</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173</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173</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279</v>
      </c>
      <c r="C254" s="168"/>
      <c r="D254" s="742" t="s">
        <v>280</v>
      </c>
      <c r="E254" s="742"/>
      <c r="F254" s="742"/>
      <c r="G254" s="668">
        <f>AAG254</f>
        <v>41502</v>
      </c>
      <c r="H254" s="527" t="s">
        <v>274</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173</v>
      </c>
      <c r="AAG254" s="78">
        <f>S.FirstHearingDate</f>
        <v>41502</v>
      </c>
      <c r="AAH254" s="39" t="s">
        <v>0</v>
      </c>
      <c r="AAI254" s="39"/>
      <c r="AAJ254" s="56"/>
      <c r="AAK254" s="56"/>
      <c r="AAL254" s="56"/>
      <c r="AAM254" s="112"/>
      <c r="AAU254" s="44"/>
    </row>
    <row r="255" spans="1:732" s="23" customFormat="1" ht="15" outlineLevel="1">
      <c r="A255" s="558"/>
      <c r="B255" s="488" t="s">
        <v>200</v>
      </c>
      <c r="C255" s="168"/>
      <c r="D255" s="742" t="s">
        <v>280</v>
      </c>
      <c r="E255" s="742"/>
      <c r="F255" s="742"/>
      <c r="G255" s="528">
        <f>AAG255</f>
        <v>41502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173</v>
      </c>
      <c r="AAG255" s="78">
        <f>G254</f>
        <v>41502</v>
      </c>
      <c r="AAH255" s="530" t="str">
        <f>H254</f>
        <v>5 p.m.</v>
      </c>
      <c r="AAI255" s="77"/>
      <c r="AAJ255" s="77"/>
      <c r="AAK255" s="77"/>
      <c r="AAL255" s="79"/>
      <c r="AAM255" s="112"/>
      <c r="AAU255" s="44"/>
    </row>
    <row r="256" spans="1:732" s="23" customFormat="1" ht="15" outlineLevel="1">
      <c r="A256" s="558"/>
      <c r="B256" s="488" t="s">
        <v>201</v>
      </c>
      <c r="C256" s="168"/>
      <c r="D256" s="742" t="s">
        <v>280</v>
      </c>
      <c r="E256" s="742"/>
      <c r="F256" s="742"/>
      <c r="G256" s="528">
        <f t="shared" ref="G256:G261" si="910">AAG256</f>
        <v>41502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173</v>
      </c>
      <c r="AAG256" s="78">
        <f>G254</f>
        <v>41502</v>
      </c>
      <c r="AAH256" s="530" t="str">
        <f>H254</f>
        <v>5 p.m.</v>
      </c>
      <c r="AAI256" s="77"/>
      <c r="AAJ256" s="57"/>
      <c r="AAK256" s="57"/>
      <c r="AAL256" s="80"/>
      <c r="AAM256" s="112"/>
      <c r="AAU256" s="44"/>
    </row>
    <row r="257" spans="1:732" s="23" customFormat="1" ht="15" outlineLevel="1">
      <c r="A257" s="558"/>
      <c r="B257" s="488" t="s">
        <v>202</v>
      </c>
      <c r="C257" s="168"/>
      <c r="D257" s="742" t="s">
        <v>280</v>
      </c>
      <c r="E257" s="742"/>
      <c r="F257" s="742"/>
      <c r="G257" s="528">
        <f t="shared" si="910"/>
        <v>41502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173</v>
      </c>
      <c r="AAG257" s="78">
        <f>G254</f>
        <v>41502</v>
      </c>
      <c r="AAH257" s="530" t="str">
        <f>H254</f>
        <v>5 p.m.</v>
      </c>
      <c r="AAI257" s="77"/>
      <c r="AAJ257" s="57"/>
      <c r="AAK257" s="57"/>
      <c r="AAL257" s="80"/>
      <c r="AAM257" s="112"/>
      <c r="AAU257" s="44"/>
    </row>
    <row r="258" spans="1:732" s="23" customFormat="1" ht="15" outlineLevel="1">
      <c r="A258" s="558"/>
      <c r="B258" s="488" t="s">
        <v>203</v>
      </c>
      <c r="C258" s="168"/>
      <c r="D258" s="742" t="s">
        <v>280</v>
      </c>
      <c r="E258" s="742"/>
      <c r="F258" s="742"/>
      <c r="G258" s="528">
        <f t="shared" si="910"/>
        <v>41502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173</v>
      </c>
      <c r="AAG258" s="78">
        <f>G254</f>
        <v>41502</v>
      </c>
      <c r="AAH258" s="530" t="str">
        <f>H254</f>
        <v>5 p.m.</v>
      </c>
      <c r="AAI258" s="77"/>
      <c r="AAJ258" s="57"/>
      <c r="AAK258" s="57"/>
      <c r="AAL258" s="80"/>
      <c r="AAM258" s="112"/>
      <c r="AAU258" s="44"/>
    </row>
    <row r="259" spans="1:732" s="23" customFormat="1" ht="15" outlineLevel="1">
      <c r="A259" s="558"/>
      <c r="B259" s="488" t="s">
        <v>204</v>
      </c>
      <c r="C259" s="168"/>
      <c r="D259" s="742" t="s">
        <v>280</v>
      </c>
      <c r="E259" s="742"/>
      <c r="F259" s="742"/>
      <c r="G259" s="528">
        <f t="shared" si="910"/>
        <v>41502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173</v>
      </c>
      <c r="AAG259" s="78">
        <f>G254</f>
        <v>41502</v>
      </c>
      <c r="AAH259" s="530" t="str">
        <f>H254</f>
        <v>5 p.m.</v>
      </c>
      <c r="AAI259" s="77"/>
      <c r="AAJ259" s="57"/>
      <c r="AAK259" s="57"/>
      <c r="AAL259" s="80"/>
      <c r="AAM259" s="112"/>
      <c r="AAU259" s="44"/>
    </row>
    <row r="260" spans="1:732" s="23" customFormat="1" ht="15" outlineLevel="1">
      <c r="A260" s="558"/>
      <c r="B260" s="488" t="s">
        <v>205</v>
      </c>
      <c r="C260" s="168"/>
      <c r="D260" s="742" t="s">
        <v>280</v>
      </c>
      <c r="E260" s="742"/>
      <c r="F260" s="742"/>
      <c r="G260" s="528">
        <f t="shared" si="910"/>
        <v>41502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173</v>
      </c>
      <c r="AAG260" s="78">
        <f>G254</f>
        <v>41502</v>
      </c>
      <c r="AAH260" s="530" t="str">
        <f>H254</f>
        <v>5 p.m.</v>
      </c>
      <c r="AAI260" s="77"/>
      <c r="AAJ260" s="57"/>
      <c r="AAK260" s="57"/>
      <c r="AAL260" s="80"/>
      <c r="AAM260" s="112"/>
      <c r="AAU260" s="44"/>
    </row>
    <row r="261" spans="1:732" s="23" customFormat="1" ht="15">
      <c r="A261" s="558"/>
      <c r="B261" s="489" t="s">
        <v>206</v>
      </c>
      <c r="C261" s="168"/>
      <c r="D261" s="742" t="s">
        <v>280</v>
      </c>
      <c r="E261" s="742"/>
      <c r="F261" s="742"/>
      <c r="G261" s="528">
        <f t="shared" si="910"/>
        <v>41502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173</v>
      </c>
      <c r="AAG261" s="78">
        <f>G254</f>
        <v>41502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168</v>
      </c>
      <c r="C262" s="168"/>
      <c r="D262" s="277" t="s">
        <v>158</v>
      </c>
      <c r="E262" s="368">
        <f>NETWORKDAYS(G262,H262,S.DDL_DEQClosed)</f>
        <v>1</v>
      </c>
      <c r="F262" s="492">
        <f t="shared" ref="F262" ca="1" si="912">NETWORKDAYS(TODAY(),H262)</f>
        <v>-12</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165</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173</v>
      </c>
      <c r="AAG263" s="76" t="s">
        <v>0</v>
      </c>
      <c r="AAH263" s="76"/>
      <c r="AAI263" s="76"/>
      <c r="AAJ263" s="87"/>
      <c r="AAK263" s="87"/>
      <c r="AAL263" s="57"/>
      <c r="AAM263" s="112"/>
      <c r="AAN263"/>
      <c r="AAT263" s="23"/>
      <c r="AAU263" s="44"/>
    </row>
    <row r="264" spans="1:732" ht="15" outlineLevel="2">
      <c r="A264" s="558"/>
      <c r="B264" s="430" t="s">
        <v>338</v>
      </c>
      <c r="C264" s="490"/>
      <c r="D264" s="278" t="s">
        <v>376</v>
      </c>
      <c r="E264" s="368">
        <f t="shared" ref="E264:E269" si="916">NETWORKDAYS(G264,H264,S.DDL_DEQClosed)</f>
        <v>1</v>
      </c>
      <c r="F264" s="492">
        <f t="shared" ref="F264:F269" ca="1" si="917">NETWORKDAYS(TODAY(),H264)</f>
        <v>-12</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99</v>
      </c>
      <c r="C265" s="490"/>
      <c r="D265" s="278" t="s">
        <v>392</v>
      </c>
      <c r="E265" s="368">
        <f t="shared" si="916"/>
        <v>1</v>
      </c>
      <c r="F265" s="492">
        <f t="shared" ca="1" si="917"/>
        <v>-12</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100</v>
      </c>
      <c r="C266" s="490"/>
      <c r="D266" s="279" t="s">
        <v>381</v>
      </c>
      <c r="E266" s="368">
        <f t="shared" si="916"/>
        <v>1</v>
      </c>
      <c r="F266" s="492">
        <f t="shared" ca="1" si="917"/>
        <v>-12</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101</v>
      </c>
      <c r="C267" s="490"/>
      <c r="D267" s="279" t="s">
        <v>381</v>
      </c>
      <c r="E267" s="368">
        <f t="shared" si="916"/>
        <v>1</v>
      </c>
      <c r="F267" s="492">
        <f t="shared" ca="1" si="917"/>
        <v>-12</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102</v>
      </c>
      <c r="C268" s="490"/>
      <c r="D268" s="279" t="s">
        <v>381</v>
      </c>
      <c r="E268" s="368">
        <f t="shared" si="916"/>
        <v>1</v>
      </c>
      <c r="F268" s="492">
        <f t="shared" ca="1" si="917"/>
        <v>-12</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103</v>
      </c>
      <c r="C269" s="490"/>
      <c r="D269" s="279" t="s">
        <v>381</v>
      </c>
      <c r="E269" s="368">
        <f t="shared" si="916"/>
        <v>1</v>
      </c>
      <c r="F269" s="492">
        <f t="shared" ca="1" si="917"/>
        <v>-12</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164</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173</v>
      </c>
      <c r="AAG270" s="63"/>
      <c r="AAH270" s="63"/>
      <c r="AAI270" s="63"/>
      <c r="AAJ270" s="57"/>
      <c r="AAK270" s="57"/>
      <c r="AAL270" s="57"/>
      <c r="AAM270" s="112"/>
      <c r="AAN270"/>
      <c r="AAT270" s="23"/>
      <c r="AAU270" s="44"/>
    </row>
    <row r="271" spans="1:732" ht="15" outlineLevel="1">
      <c r="A271" s="558"/>
      <c r="B271" s="415" t="s">
        <v>270</v>
      </c>
      <c r="C271" s="168"/>
      <c r="D271" s="277" t="s">
        <v>371</v>
      </c>
      <c r="E271" s="368">
        <f>NETWORKDAYS(G271,H271,S.DDL_DEQClosed)</f>
        <v>48</v>
      </c>
      <c r="F271" s="492">
        <f t="shared" ref="F271:F288" ca="1" si="921">NETWORKDAYS(TODAY(),H271)</f>
        <v>40</v>
      </c>
      <c r="G271" s="369">
        <f t="shared" si="913"/>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47" t="s">
        <v>341</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173</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359</v>
      </c>
      <c r="E273" s="368">
        <f t="shared" ref="E273:E276" si="922">NETWORKDAYS(G273,H273,S.DDL_DEQClosed)</f>
        <v>48</v>
      </c>
      <c r="F273" s="492">
        <f t="shared" ca="1" si="921"/>
        <v>40</v>
      </c>
      <c r="G273" s="369">
        <f t="shared" si="913"/>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70</v>
      </c>
      <c r="D274" s="277" t="s">
        <v>371</v>
      </c>
      <c r="E274" s="368">
        <f t="shared" si="922"/>
        <v>48</v>
      </c>
      <c r="F274" s="492">
        <f t="shared" ca="1" si="921"/>
        <v>40</v>
      </c>
      <c r="G274" s="369">
        <f t="shared" si="913"/>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177</v>
      </c>
      <c r="C275" s="168"/>
      <c r="D275" s="278" t="s">
        <v>371</v>
      </c>
      <c r="E275" s="368">
        <f t="shared" si="922"/>
        <v>48</v>
      </c>
      <c r="F275" s="492">
        <f t="shared" ref="F275" ca="1" si="923">NETWORKDAYS(TODAY(),H275)</f>
        <v>40</v>
      </c>
      <c r="G275" s="369">
        <f t="shared" si="913"/>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367</v>
      </c>
      <c r="C276" s="168"/>
      <c r="D276" s="277" t="s">
        <v>359</v>
      </c>
      <c r="E276" s="368">
        <f t="shared" si="922"/>
        <v>48</v>
      </c>
      <c r="F276" s="492">
        <f t="shared" ca="1" si="921"/>
        <v>40</v>
      </c>
      <c r="G276" s="369">
        <f t="shared" si="913"/>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41439</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173</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173</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173</v>
      </c>
      <c r="AAG279" s="76"/>
      <c r="AAH279" s="76"/>
      <c r="AAI279" s="76"/>
      <c r="AAJ279" s="57"/>
      <c r="AAK279" s="57"/>
      <c r="AAL279" s="57"/>
      <c r="AAM279" s="112"/>
      <c r="AAN279"/>
      <c r="AAT279" s="23"/>
      <c r="AAU279" s="44"/>
    </row>
    <row r="280" spans="1:732" ht="16.5" customHeight="1" outlineLevel="1">
      <c r="A280" s="558"/>
      <c r="B280" s="327" t="s">
        <v>153</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173</v>
      </c>
      <c r="AAG280" s="76"/>
      <c r="AAH280" s="76"/>
      <c r="AAI280" s="76" t="s">
        <v>0</v>
      </c>
      <c r="AAJ280" s="57"/>
      <c r="AAK280" s="57"/>
      <c r="AAL280" s="57"/>
      <c r="AAM280" s="112"/>
      <c r="AAN280"/>
      <c r="AAT280" s="23"/>
      <c r="AAU280" s="44"/>
    </row>
    <row r="281" spans="1:732" ht="15" outlineLevel="1">
      <c r="A281" s="558"/>
      <c r="B281" s="327" t="s">
        <v>122</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173</v>
      </c>
      <c r="AAG281" s="76"/>
      <c r="AAH281" s="76"/>
      <c r="AAI281" s="76"/>
      <c r="AAJ281" s="57"/>
      <c r="AAK281" s="57"/>
      <c r="AAL281" s="57"/>
      <c r="AAM281" s="112"/>
      <c r="AAN281"/>
      <c r="AAT281" s="23"/>
      <c r="AAU281" s="44"/>
    </row>
    <row r="282" spans="1:732" ht="15" outlineLevel="1">
      <c r="A282" s="558"/>
      <c r="B282" s="419" t="s">
        <v>347</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173</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173</v>
      </c>
      <c r="AAG283" s="76"/>
      <c r="AAH283" s="76"/>
      <c r="AAI283" s="76"/>
      <c r="AAJ283" s="57"/>
      <c r="AAK283" s="57"/>
      <c r="AAL283" s="57"/>
      <c r="AAM283" s="112"/>
      <c r="AAN283"/>
      <c r="AAT283" s="23"/>
      <c r="AAU283" s="44"/>
    </row>
    <row r="284" spans="1:732" ht="15" outlineLevel="1">
      <c r="A284" s="558"/>
      <c r="B284" s="410" t="str">
        <f>AAL284</f>
        <v>d. SUPPORTING.DOCS</v>
      </c>
      <c r="C284" s="168"/>
      <c r="D284" s="277" t="s">
        <v>359</v>
      </c>
      <c r="E284" s="368">
        <f>NETWORKDAYS(G284,H284,S.DDL_DEQClosed)</f>
        <v>48</v>
      </c>
      <c r="F284" s="492">
        <f t="shared" ca="1" si="921"/>
        <v>40</v>
      </c>
      <c r="G284" s="369">
        <f t="shared" ref="G284" si="924">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47</v>
      </c>
      <c r="E285" s="368">
        <f t="shared" ref="E285:E288" si="925">NETWORKDAYS(G285,H285,S.DDL_DEQClosed)</f>
        <v>48</v>
      </c>
      <c r="F285" s="492">
        <f t="shared" ca="1" si="921"/>
        <v>40</v>
      </c>
      <c r="G285" s="369">
        <f t="shared" ref="G285:G287" si="926">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41439</v>
      </c>
      <c r="AAI285" s="77"/>
      <c r="AAJ285" s="77"/>
      <c r="AAK285" s="77"/>
      <c r="AAL285" s="89" t="str">
        <f>IF(S.InvolveSIP=TRUE,"e. "&amp;S.CodeName&amp;"SIP","SIP not involved")</f>
        <v>SIP not involved</v>
      </c>
      <c r="AAM285" s="112"/>
      <c r="AAN285"/>
      <c r="AAT285" s="23"/>
      <c r="AAU285" s="44"/>
    </row>
    <row r="286" spans="1:732" ht="15" outlineLevel="1">
      <c r="A286" s="558"/>
      <c r="B286" s="416" t="str">
        <f>AAL286</f>
        <v>Draft ##AD if needed</v>
      </c>
      <c r="C286" s="231" t="s">
        <v>70</v>
      </c>
      <c r="D286" s="277" t="s">
        <v>361</v>
      </c>
      <c r="E286" s="368">
        <f t="shared" si="925"/>
        <v>48</v>
      </c>
      <c r="F286" s="492">
        <f t="shared" ca="1" si="921"/>
        <v>40</v>
      </c>
      <c r="G286" s="369">
        <f t="shared" si="926"/>
        <v>41369</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104</v>
      </c>
      <c r="C287" s="168"/>
      <c r="D287" s="278" t="s">
        <v>371</v>
      </c>
      <c r="E287" s="368">
        <f t="shared" si="925"/>
        <v>48</v>
      </c>
      <c r="F287" s="492">
        <f t="shared" ca="1" si="921"/>
        <v>40</v>
      </c>
      <c r="G287" s="369">
        <f t="shared" si="926"/>
        <v>41369</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300</v>
      </c>
      <c r="C288" s="239"/>
      <c r="D288" s="277" t="s">
        <v>371</v>
      </c>
      <c r="E288" s="368">
        <f t="shared" si="925"/>
        <v>48</v>
      </c>
      <c r="F288" s="492">
        <f t="shared" ca="1" si="921"/>
        <v>40</v>
      </c>
      <c r="G288" s="369">
        <f t="shared" ref="G288" si="927">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customHeight="1" outlineLevel="1">
      <c r="A289" s="558"/>
      <c r="B289" s="422" t="s">
        <v>266</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173</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267</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173</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hidden="1" customHeight="1" outlineLevel="1">
      <c r="A291" s="558"/>
      <c r="B291" s="422" t="s">
        <v>268</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173</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269</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173</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299</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173</v>
      </c>
      <c r="AAG293" s="76"/>
      <c r="AAH293" s="76"/>
      <c r="AAI293" s="77"/>
      <c r="AAJ293" s="77"/>
      <c r="AAK293" s="77"/>
      <c r="AAL293" s="80"/>
      <c r="AAM293" s="112"/>
      <c r="AAN293"/>
      <c r="AAT293" s="23"/>
      <c r="AAU293" s="44"/>
    </row>
    <row r="294" spans="1:732" ht="15.75" customHeight="1" outlineLevel="1">
      <c r="A294" s="558"/>
      <c r="B294" s="424" t="s">
        <v>77</v>
      </c>
      <c r="C294" s="239"/>
      <c r="D294" s="279" t="s">
        <v>381</v>
      </c>
      <c r="E294" s="368">
        <f>NETWORKDAYS(G294,H294,S.DDL_DEQClosed)</f>
        <v>1</v>
      </c>
      <c r="F294" s="492">
        <f ca="1">NETWORKDAYS(TODAY(),H294)</f>
        <v>40</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41439</v>
      </c>
      <c r="AAH294" s="78">
        <f t="shared" ref="AAH294:AAH297" si="930">G294</f>
        <v>41439</v>
      </c>
      <c r="AAI294" s="77"/>
      <c r="AAJ294" s="77"/>
      <c r="AAK294" s="77"/>
      <c r="AAL294" s="57"/>
      <c r="AAM294" s="112"/>
      <c r="AAN294"/>
      <c r="AAT294" s="23"/>
      <c r="AAU294" s="44"/>
    </row>
    <row r="295" spans="1:732" ht="15.75" customHeight="1" outlineLevel="1">
      <c r="A295" s="558"/>
      <c r="B295" s="425" t="s">
        <v>78</v>
      </c>
      <c r="C295" s="239"/>
      <c r="D295" s="279" t="s">
        <v>381</v>
      </c>
      <c r="E295" s="368">
        <f>NETWORKDAYS(G295,H295,S.DDL_DEQClosed)</f>
        <v>1</v>
      </c>
      <c r="F295" s="492">
        <f ca="1">NETWORKDAYS(TODAY(),H295)</f>
        <v>40</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41439</v>
      </c>
      <c r="AAH295" s="78">
        <f t="shared" si="930"/>
        <v>41439</v>
      </c>
      <c r="AAI295" s="77"/>
      <c r="AAJ295" s="77"/>
      <c r="AAK295" s="77"/>
      <c r="AAL295" s="57"/>
      <c r="AAM295" s="112"/>
      <c r="AAN295"/>
      <c r="AAT295" s="23"/>
      <c r="AAU295" s="44"/>
    </row>
    <row r="296" spans="1:732" ht="15.75" customHeight="1" outlineLevel="1">
      <c r="A296" s="558"/>
      <c r="B296" s="426" t="s">
        <v>79</v>
      </c>
      <c r="C296" s="239"/>
      <c r="D296" s="279" t="s">
        <v>381</v>
      </c>
      <c r="E296" s="368">
        <f>NETWORKDAYS(G296,H296,S.DDL_DEQClosed)</f>
        <v>1</v>
      </c>
      <c r="F296" s="492">
        <f ca="1">NETWORKDAYS(TODAY(),H296)</f>
        <v>40</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41439</v>
      </c>
      <c r="AAH296" s="78">
        <f t="shared" si="930"/>
        <v>41439</v>
      </c>
      <c r="AAI296" s="77"/>
      <c r="AAJ296" s="77"/>
      <c r="AAK296" s="77"/>
      <c r="AAL296" s="57"/>
      <c r="AAM296" s="112"/>
      <c r="AAN296"/>
      <c r="AAT296" s="23"/>
      <c r="AAU296" s="44"/>
    </row>
    <row r="297" spans="1:732" ht="15.75" customHeight="1" outlineLevel="1">
      <c r="A297" s="558"/>
      <c r="B297" s="427" t="s">
        <v>80</v>
      </c>
      <c r="C297" s="239"/>
      <c r="D297" s="279" t="s">
        <v>381</v>
      </c>
      <c r="E297" s="368">
        <f>NETWORKDAYS(G297,H297,S.DDL_DEQClosed)</f>
        <v>1</v>
      </c>
      <c r="F297" s="492">
        <f ca="1">NETWORKDAYS(TODAY(),H297)</f>
        <v>40</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41439</v>
      </c>
      <c r="AAH297" s="78">
        <f t="shared" si="930"/>
        <v>41439</v>
      </c>
      <c r="AAI297" s="77"/>
      <c r="AAJ297" s="77"/>
      <c r="AAK297" s="77"/>
      <c r="AAL297" s="57"/>
      <c r="AAM297" s="112"/>
      <c r="AAN297"/>
      <c r="AAT297" s="23"/>
      <c r="AAU297" s="44"/>
    </row>
    <row r="298" spans="1:732" ht="86.25" customHeight="1" outlineLevel="1">
      <c r="A298" s="558"/>
      <c r="B298" s="748" t="s">
        <v>340</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173</v>
      </c>
      <c r="AAG298" s="63"/>
      <c r="AAH298" s="63"/>
      <c r="AAI298" s="77"/>
      <c r="AAJ298" s="77"/>
      <c r="AAK298" s="77"/>
      <c r="AAL298" s="57"/>
      <c r="AAM298" s="112"/>
      <c r="AAN298"/>
      <c r="AAT298" s="23"/>
      <c r="AAU298" s="44"/>
    </row>
    <row r="299" spans="1:732" ht="15.75" outlineLevel="1">
      <c r="A299" s="558"/>
      <c r="B299" s="395" t="s">
        <v>50</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173</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89</v>
      </c>
      <c r="C300" s="168"/>
      <c r="D300" s="279" t="s">
        <v>385</v>
      </c>
      <c r="E300" s="368">
        <f>NETWORKDAYS(G300,H300,S.DDL_DEQClosed)</f>
        <v>1</v>
      </c>
      <c r="F300" s="492">
        <f ca="1">NETWORKDAYS(TODAY(),H300)</f>
        <v>40</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163</v>
      </c>
      <c r="C301" s="168"/>
      <c r="D301" s="277" t="s">
        <v>386</v>
      </c>
      <c r="E301" s="368">
        <f>NETWORKDAYS(G301,H301,S.DDL_DEQClosed)</f>
        <v>1</v>
      </c>
      <c r="F301" s="492">
        <f ca="1">NETWORKDAYS(TODAY(),H301)</f>
        <v>40</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173</v>
      </c>
      <c r="AAG302" s="76"/>
      <c r="AAH302" s="76"/>
      <c r="AAI302" s="77"/>
      <c r="AAJ302" s="77"/>
      <c r="AAK302" s="77"/>
      <c r="AAL302" s="57"/>
      <c r="AAM302" s="112"/>
      <c r="AAN302"/>
      <c r="AAT302" s="23"/>
      <c r="AAU302" s="44"/>
    </row>
    <row r="303" spans="1:732" ht="15.75" customHeight="1" outlineLevel="1">
      <c r="A303" s="558"/>
      <c r="B303" s="413" t="s">
        <v>151</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173</v>
      </c>
      <c r="AAG303" s="76"/>
      <c r="AAH303" s="76"/>
      <c r="AAI303" s="77" t="s">
        <v>0</v>
      </c>
      <c r="AAJ303" s="77"/>
      <c r="AAK303" s="77"/>
      <c r="AAL303" s="57"/>
      <c r="AAM303" s="112"/>
      <c r="AAN303"/>
      <c r="AAT303" s="23"/>
      <c r="AAU303" s="44"/>
    </row>
    <row r="304" spans="1:732" ht="15" outlineLevel="1">
      <c r="A304" s="558"/>
      <c r="B304" s="414" t="s">
        <v>174</v>
      </c>
      <c r="C304" s="168"/>
      <c r="D304" s="278" t="s">
        <v>371</v>
      </c>
      <c r="E304" s="368">
        <f>NETWORKDAYS(G304,H304,S.DDL_DEQClosed)</f>
        <v>1</v>
      </c>
      <c r="F304" s="492">
        <f ca="1">NETWORKDAYS(TODAY(),H304)</f>
        <v>45</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66</v>
      </c>
      <c r="C305" s="168"/>
      <c r="D305" s="277" t="s">
        <v>359</v>
      </c>
      <c r="E305" s="368">
        <f>NETWORKDAYS(G305,H305,S.DDL_DEQClosed)</f>
        <v>12</v>
      </c>
      <c r="F305" s="492">
        <f ca="1">NETWORKDAYS(TODAY(),H305)</f>
        <v>57</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41446</v>
      </c>
      <c r="AAH305" s="78">
        <f>G308</f>
        <v>41464</v>
      </c>
      <c r="AAI305" s="77"/>
      <c r="AAJ305" s="77"/>
      <c r="AAK305" s="77"/>
      <c r="AAL305" s="57"/>
      <c r="AAM305" s="112"/>
      <c r="AAN305"/>
      <c r="AAT305" s="23"/>
      <c r="AAU305" s="44"/>
    </row>
    <row r="306" spans="1:732" ht="15" outlineLevel="1">
      <c r="A306" s="558"/>
      <c r="B306" s="415" t="s">
        <v>49</v>
      </c>
      <c r="C306" s="168"/>
      <c r="D306" s="277" t="s">
        <v>371</v>
      </c>
      <c r="E306" s="368">
        <f>NETWORKDAYS(G306,H306,S.DDL_DEQClosed)</f>
        <v>12</v>
      </c>
      <c r="F306" s="492">
        <f ca="1">NETWORKDAYS(TODAY(),H306)</f>
        <v>57</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41446</v>
      </c>
      <c r="AAH306" s="78">
        <f>G309</f>
        <v>41464</v>
      </c>
      <c r="AAI306" s="77"/>
      <c r="AAJ306" s="77"/>
      <c r="AAK306" s="77"/>
      <c r="AAL306" s="57"/>
      <c r="AAM306" s="112"/>
      <c r="AAN306"/>
      <c r="AAT306" s="23"/>
      <c r="AAU306" s="44"/>
    </row>
    <row r="307" spans="1:732" ht="15" outlineLevel="1">
      <c r="A307" s="558"/>
      <c r="B307" s="672" t="s">
        <v>323</v>
      </c>
      <c r="C307" s="168"/>
      <c r="D307" s="277" t="s">
        <v>371</v>
      </c>
      <c r="E307" s="368">
        <f t="shared" ref="E307:E309" si="933">NETWORKDAYS(G307,H307,S.DDL_DEQClosed)</f>
        <v>3</v>
      </c>
      <c r="F307" s="492">
        <f t="shared" ref="F307:F312" ca="1" si="934">NETWORKDAYS(TODAY(),H307)</f>
        <v>59</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324</v>
      </c>
      <c r="C308" s="168"/>
      <c r="D308" s="277" t="s">
        <v>371</v>
      </c>
      <c r="E308" s="368">
        <f t="shared" si="933"/>
        <v>1</v>
      </c>
      <c r="F308" s="492">
        <f t="shared" ca="1" si="934"/>
        <v>57</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301</v>
      </c>
      <c r="C309" s="168"/>
      <c r="D309" s="279" t="s">
        <v>387</v>
      </c>
      <c r="E309" s="368">
        <f t="shared" si="933"/>
        <v>3</v>
      </c>
      <c r="F309" s="492">
        <f t="shared" ca="1" si="934"/>
        <v>59</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275</v>
      </c>
      <c r="C310" s="168"/>
      <c r="D310" s="277" t="s">
        <v>371</v>
      </c>
      <c r="E310" s="448">
        <f>NETWORKDAYS(G310,H310,S.DDL_DEQClosed)</f>
        <v>1</v>
      </c>
      <c r="F310" s="492">
        <f t="shared" ca="1" si="934"/>
        <v>59</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41466</v>
      </c>
      <c r="AAH310" s="78">
        <f t="shared" si="936"/>
        <v>41466</v>
      </c>
      <c r="AAI310" s="77"/>
      <c r="AAJ310" s="77"/>
      <c r="AAK310" s="77"/>
      <c r="AAL310" s="57"/>
      <c r="AAM310" s="112"/>
      <c r="AAN310"/>
      <c r="AAT310" s="23"/>
      <c r="AAU310" s="44"/>
    </row>
    <row r="311" spans="1:732" ht="15" hidden="1" outlineLevel="1">
      <c r="A311" s="558"/>
      <c r="B311" s="343" t="s">
        <v>48</v>
      </c>
      <c r="C311" s="168"/>
      <c r="D311" s="277" t="s">
        <v>47</v>
      </c>
      <c r="E311" s="448">
        <f t="shared" ref="E311" si="937">NETWORKDAYS(G311,H311,S.DDL_DEQClosed)</f>
        <v>1</v>
      </c>
      <c r="F311" s="492">
        <f t="shared" ca="1" si="934"/>
        <v>59</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939">G311</f>
        <v>41466</v>
      </c>
      <c r="AAI311" s="77"/>
      <c r="AAJ311" s="77"/>
      <c r="AAK311" s="77"/>
      <c r="AAL311" s="57" t="s">
        <v>0</v>
      </c>
      <c r="AAM311" s="112"/>
      <c r="AAN311"/>
      <c r="AAT311" s="23"/>
      <c r="AAU311" s="44"/>
    </row>
    <row r="312" spans="1:732" ht="15" outlineLevel="1">
      <c r="A312" s="558"/>
      <c r="B312" s="343" t="s">
        <v>214</v>
      </c>
      <c r="C312" s="168"/>
      <c r="D312" s="277" t="s">
        <v>363</v>
      </c>
      <c r="E312" s="448">
        <f>NETWORKDAYS(G312,H312,S.DDL_DEQClosed)</f>
        <v>3</v>
      </c>
      <c r="F312" s="492">
        <f t="shared" ca="1" si="934"/>
        <v>61</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46</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173</v>
      </c>
      <c r="AAG313" s="63" t="s">
        <v>0</v>
      </c>
      <c r="AAH313" s="63" t="s">
        <v>0</v>
      </c>
      <c r="AAI313" s="63"/>
      <c r="AAJ313" s="57"/>
      <c r="AAK313" s="57"/>
      <c r="AAL313" s="97" t="s">
        <v>0</v>
      </c>
      <c r="AAM313" s="112"/>
      <c r="AAN313"/>
      <c r="AAT313" s="23"/>
      <c r="AAU313" s="44"/>
    </row>
    <row r="314" spans="1:732" s="23" customFormat="1" ht="15.75" customHeight="1" outlineLevel="1">
      <c r="A314" s="558"/>
      <c r="B314" s="132" t="s">
        <v>265</v>
      </c>
      <c r="C314" s="231" t="s">
        <v>70</v>
      </c>
      <c r="D314" s="229" t="s">
        <v>187</v>
      </c>
      <c r="E314" s="372">
        <f t="shared" ref="E314" si="941">NETWORKDAYS(G314,H314,S.DDL_DEQClosed)</f>
        <v>14</v>
      </c>
      <c r="F314" s="492">
        <f t="shared" ref="F314" ca="1" si="942">NETWORKDAYS(TODAY(),H314,S.DDL_DEQClosed)</f>
        <v>71</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173</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173</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173</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173</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173</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173</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173</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173</v>
      </c>
      <c r="AAG322" s="76"/>
      <c r="AAH322" s="76"/>
      <c r="AAI322" s="77"/>
      <c r="AAJ322" s="77"/>
      <c r="AAK322" s="77"/>
      <c r="AAL322" s="89" t="str">
        <f>S.CodeName&amp;"DAS.EXEMPT.EMAIL.PROOF"</f>
        <v>DAS.EXEMPT.EMAIL.PROOF</v>
      </c>
      <c r="AAM322" s="112"/>
      <c r="AAN322"/>
      <c r="AAT322" s="23"/>
      <c r="AAU322" s="44"/>
    </row>
    <row r="323" spans="1:723" ht="15" outlineLevel="1">
      <c r="A323" s="558"/>
      <c r="B323" s="407" t="s">
        <v>162</v>
      </c>
      <c r="C323" s="168"/>
      <c r="D323" s="277" t="s">
        <v>159</v>
      </c>
      <c r="E323" s="448">
        <f t="shared" ref="E323" si="943">NETWORKDAYS(G323,H323,S.DDL_DEQClosed)</f>
        <v>1</v>
      </c>
      <c r="F323" s="492">
        <f t="shared" ref="F323" ca="1" si="944">NETWORKDAYS(TODAY(),H323)</f>
        <v>61</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264</v>
      </c>
      <c r="C324" s="287" t="s">
        <v>91</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173</v>
      </c>
      <c r="AAG324" s="76"/>
      <c r="AAH324" s="76"/>
      <c r="AAI324" s="77"/>
      <c r="AAJ324" s="77"/>
      <c r="AAK324" s="77"/>
      <c r="AAL324" s="57"/>
      <c r="AAM324" s="112"/>
      <c r="AAN324"/>
      <c r="AAT324" s="23"/>
      <c r="AAU324" s="44"/>
    </row>
    <row r="325" spans="1:723" ht="15" outlineLevel="1">
      <c r="A325" s="558"/>
      <c r="B325" s="408" t="s">
        <v>106</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173</v>
      </c>
      <c r="AAG325" s="76"/>
      <c r="AAH325" s="76"/>
      <c r="AAI325" s="77"/>
      <c r="AAJ325" s="77"/>
      <c r="AAK325" s="77"/>
      <c r="AAL325" s="57"/>
      <c r="AAM325" s="112"/>
      <c r="AAN325"/>
      <c r="AAT325" s="23"/>
      <c r="AAU325" s="44"/>
    </row>
    <row r="326" spans="1:723" ht="15" outlineLevel="1">
      <c r="A326" s="558"/>
      <c r="B326" s="408" t="s">
        <v>121</v>
      </c>
      <c r="C326" s="228" t="s">
        <v>91</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173</v>
      </c>
      <c r="AAG326" s="76"/>
      <c r="AAH326" s="76"/>
      <c r="AAI326" s="77"/>
      <c r="AAJ326" s="77"/>
      <c r="AAK326" s="77"/>
      <c r="AAL326" s="57"/>
      <c r="AAM326" s="112"/>
      <c r="AAN326"/>
      <c r="AAT326" s="23"/>
      <c r="AAU326" s="44"/>
    </row>
    <row r="327" spans="1:723" ht="15" outlineLevel="1">
      <c r="A327" s="558"/>
      <c r="B327" s="408" t="s">
        <v>108</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173</v>
      </c>
      <c r="AAG327" s="76"/>
      <c r="AAH327" s="76"/>
      <c r="AAI327" s="77"/>
      <c r="AAJ327" s="77"/>
      <c r="AAK327" s="77"/>
      <c r="AAL327" s="57"/>
      <c r="AAM327" s="112"/>
      <c r="AAN327"/>
      <c r="AAT327" s="23"/>
      <c r="AAU327" s="44"/>
    </row>
    <row r="328" spans="1:723" ht="15" outlineLevel="1">
      <c r="A328" s="558"/>
      <c r="B328" s="408" t="s">
        <v>107</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173</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173</v>
      </c>
      <c r="AAG329" s="76"/>
      <c r="AAH329" s="76"/>
      <c r="AAI329" s="77"/>
      <c r="AAJ329" s="77"/>
      <c r="AAK329" s="77"/>
      <c r="AAL329" s="89" t="s">
        <v>309</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173</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173</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161</v>
      </c>
      <c r="C332" s="168"/>
      <c r="D332" s="277" t="s">
        <v>375</v>
      </c>
      <c r="E332" s="448">
        <f t="shared" ref="E332" si="948">NETWORKDAYS(G332,H332,S.DDL_DEQClosed)</f>
        <v>1</v>
      </c>
      <c r="F332" s="492">
        <f t="shared" ref="F332" ca="1" si="949">NETWORKDAYS(TODAY(),H332)</f>
        <v>61</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41470</v>
      </c>
      <c r="AAH332" s="78">
        <f>G332</f>
        <v>41470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173</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173</v>
      </c>
      <c r="AAG334" s="76"/>
      <c r="AAH334" s="76"/>
      <c r="AAI334" s="77"/>
      <c r="AAJ334" s="77"/>
      <c r="AAK334" s="77"/>
      <c r="AAL334" s="89" t="str">
        <f>"Save "&amp;S.CodeName&amp;"KEY.LEG.PROOF"</f>
        <v>Save KEY.LEG.PROOF</v>
      </c>
      <c r="AAM334" s="112"/>
      <c r="AAN334"/>
      <c r="AAT334" s="23"/>
      <c r="AAU334" s="44"/>
    </row>
    <row r="335" spans="1:723" ht="15" outlineLevel="1">
      <c r="A335" s="558"/>
      <c r="B335" s="362" t="s">
        <v>176</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173</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173</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45</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173</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173</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173</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173</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87</v>
      </c>
      <c r="H341" s="152" t="s">
        <v>88</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244</v>
      </c>
      <c r="AAF341" s="583" t="s">
        <v>173</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244</v>
      </c>
      <c r="AAF342" s="583" t="s">
        <v>173</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173</v>
      </c>
      <c r="AAG343" s="63"/>
      <c r="AAH343" s="63"/>
      <c r="AAI343" s="77"/>
      <c r="AAJ343" s="77"/>
      <c r="AAK343" s="77"/>
      <c r="AAL343" s="57"/>
      <c r="AAM343" s="112"/>
      <c r="AAN343"/>
      <c r="AAT343" s="23"/>
      <c r="AAU343" s="44"/>
    </row>
    <row r="344" spans="1:732" ht="15" customHeight="1" outlineLevel="1">
      <c r="A344" s="558"/>
      <c r="B344" s="438" t="s">
        <v>208</v>
      </c>
      <c r="C344" s="168"/>
      <c r="D344" s="277" t="s">
        <v>158</v>
      </c>
      <c r="E344" s="448">
        <f>NETWORKDAYS(G344,H344,S.DDL_DEQClosed)</f>
        <v>38</v>
      </c>
      <c r="F344" s="491">
        <f ca="1">NETWORKDAYS(TODAY(),H344)</f>
        <v>85</v>
      </c>
      <c r="G344" s="449">
        <f>AAG344</f>
        <v>41450</v>
      </c>
      <c r="H344" s="449">
        <f>AAH344</f>
        <v>41502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41450</v>
      </c>
      <c r="AAH344" s="78">
        <f>S.FirstHearingDate</f>
        <v>41502</v>
      </c>
      <c r="AAI344" s="77"/>
      <c r="AAJ344" s="77"/>
      <c r="AAK344" s="77"/>
      <c r="AAL344" s="57"/>
      <c r="AAM344" s="112"/>
      <c r="AAN344"/>
      <c r="AAT344" s="23"/>
      <c r="AAU344" s="44"/>
    </row>
    <row r="345" spans="1:732" ht="15" customHeight="1" outlineLevel="1">
      <c r="A345" s="558"/>
      <c r="B345" s="346" t="s">
        <v>44</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173</v>
      </c>
      <c r="AAG345" s="76"/>
      <c r="AAH345" s="76"/>
      <c r="AAI345" s="77"/>
      <c r="AAJ345" s="77"/>
      <c r="AAK345" s="77"/>
      <c r="AAL345" s="57"/>
      <c r="AAM345" s="112"/>
      <c r="AAN345"/>
      <c r="AAT345" s="23"/>
      <c r="AAU345" s="44"/>
    </row>
    <row r="346" spans="1:732" ht="15" customHeight="1" outlineLevel="1">
      <c r="A346" s="558"/>
      <c r="B346" s="346" t="s">
        <v>43</v>
      </c>
      <c r="C346" s="231" t="s">
        <v>70</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173</v>
      </c>
      <c r="AAG346" s="76"/>
      <c r="AAH346" s="76"/>
      <c r="AAI346" s="77"/>
      <c r="AAJ346" s="77"/>
      <c r="AAK346" s="77"/>
      <c r="AAL346" s="57"/>
      <c r="AAM346" s="112"/>
      <c r="AAN346"/>
      <c r="AAT346" s="23"/>
      <c r="AAU346" s="44"/>
    </row>
    <row r="347" spans="1:732" ht="15" customHeight="1" outlineLevel="1">
      <c r="A347" s="558"/>
      <c r="B347" s="438" t="s">
        <v>154</v>
      </c>
      <c r="C347" s="296"/>
      <c r="D347" s="277" t="s">
        <v>359</v>
      </c>
      <c r="E347" s="448">
        <f>NETWORKDAYS(G347,H347,S.DDL_DEQClosed)</f>
        <v>38</v>
      </c>
      <c r="F347" s="491">
        <f ca="1">NETWORKDAYS(TODAY(),H347)</f>
        <v>85</v>
      </c>
      <c r="G347" s="449">
        <f>AAG347</f>
        <v>41450</v>
      </c>
      <c r="H347" s="449">
        <f>AAH347</f>
        <v>41502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41450</v>
      </c>
      <c r="AAH347" s="78">
        <f>S.FirstHearingDate</f>
        <v>41502</v>
      </c>
      <c r="AAI347" s="77"/>
      <c r="AAJ347" s="77"/>
      <c r="AAK347" s="77"/>
      <c r="AAL347" s="57"/>
      <c r="AAM347" s="112"/>
      <c r="AAN347"/>
      <c r="AAT347" s="23"/>
      <c r="AAU347" s="44"/>
    </row>
    <row r="348" spans="1:732" ht="15" customHeight="1" outlineLevel="1">
      <c r="A348" s="558"/>
      <c r="B348" s="439" t="s">
        <v>125</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173</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173</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70</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173</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173</v>
      </c>
      <c r="AAG351" s="76"/>
      <c r="AAH351" s="76"/>
      <c r="AAI351" s="77"/>
      <c r="AAJ351" s="77"/>
      <c r="AAK351" s="77"/>
      <c r="AAL351" s="57"/>
      <c r="AAM351" s="112"/>
      <c r="AAN351"/>
      <c r="AAT351" s="23"/>
      <c r="AAU351" s="44"/>
    </row>
    <row r="352" spans="1:732" ht="15" customHeight="1" outlineLevel="1">
      <c r="A352" s="558"/>
      <c r="B352" s="441" t="s">
        <v>124</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173</v>
      </c>
      <c r="AAG352" s="76"/>
      <c r="AAH352" s="76"/>
      <c r="AAI352" s="77"/>
      <c r="AAJ352" s="77"/>
      <c r="AAK352" s="77"/>
      <c r="AAL352" s="57"/>
      <c r="AAM352" s="112"/>
      <c r="AAN352"/>
      <c r="AAT352" s="23"/>
      <c r="AAU352" s="44"/>
    </row>
    <row r="353" spans="1:723" ht="15" customHeight="1" outlineLevel="1">
      <c r="A353" s="558"/>
      <c r="B353" s="443" t="s">
        <v>29</v>
      </c>
      <c r="C353" s="297"/>
      <c r="D353" s="279" t="s">
        <v>359</v>
      </c>
      <c r="E353" s="368">
        <f t="shared" ref="E353:E357" si="952">NETWORKDAYS(G353,H353,S.DDL_DEQClosed)</f>
        <v>1</v>
      </c>
      <c r="F353" s="491">
        <f t="shared" ref="F353:F357" ca="1" si="953">NETWORKDAYS(TODAY(),H353)</f>
        <v>47</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83</v>
      </c>
      <c r="C354" s="297"/>
      <c r="D354" s="279" t="s">
        <v>359</v>
      </c>
      <c r="E354" s="368">
        <f t="shared" si="952"/>
        <v>1</v>
      </c>
      <c r="F354" s="491">
        <f t="shared" ca="1" si="953"/>
        <v>47</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41450</v>
      </c>
      <c r="AAH354" s="78">
        <f t="shared" ref="AAH354:AAH357" si="956">G354</f>
        <v>41450</v>
      </c>
      <c r="AAI354" s="77"/>
      <c r="AAJ354" s="77"/>
      <c r="AAK354" s="77"/>
      <c r="AAL354" s="57"/>
      <c r="AAM354" s="112"/>
      <c r="AAN354"/>
      <c r="AAT354" s="23"/>
      <c r="AAU354" s="44"/>
    </row>
    <row r="355" spans="1:723" ht="15" customHeight="1" outlineLevel="1">
      <c r="A355" s="558"/>
      <c r="B355" s="445" t="s">
        <v>84</v>
      </c>
      <c r="C355" s="297"/>
      <c r="D355" s="279" t="s">
        <v>359</v>
      </c>
      <c r="E355" s="368">
        <f t="shared" si="952"/>
        <v>1</v>
      </c>
      <c r="F355" s="491">
        <f t="shared" ca="1" si="953"/>
        <v>47</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41450</v>
      </c>
      <c r="AAH355" s="78">
        <f t="shared" si="956"/>
        <v>41450</v>
      </c>
      <c r="AAI355" s="77"/>
      <c r="AAJ355" s="77"/>
      <c r="AAK355" s="77"/>
      <c r="AAL355" s="57"/>
      <c r="AAM355" s="112"/>
      <c r="AAN355"/>
      <c r="AAT355" s="23"/>
      <c r="AAU355" s="44"/>
    </row>
    <row r="356" spans="1:723" ht="15" customHeight="1" outlineLevel="1">
      <c r="A356" s="558"/>
      <c r="B356" s="446" t="s">
        <v>85</v>
      </c>
      <c r="C356" s="297"/>
      <c r="D356" s="279" t="s">
        <v>359</v>
      </c>
      <c r="E356" s="368">
        <f t="shared" si="952"/>
        <v>1</v>
      </c>
      <c r="F356" s="491">
        <f t="shared" ca="1" si="953"/>
        <v>47</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41450</v>
      </c>
      <c r="AAH356" s="78">
        <f t="shared" si="956"/>
        <v>41450</v>
      </c>
      <c r="AAI356" s="77"/>
      <c r="AAJ356" s="77"/>
      <c r="AAK356" s="77"/>
      <c r="AAL356" s="57"/>
      <c r="AAM356" s="112"/>
      <c r="AAN356"/>
      <c r="AAT356" s="23"/>
      <c r="AAU356" s="44"/>
    </row>
    <row r="357" spans="1:723" ht="15" customHeight="1" outlineLevel="1">
      <c r="A357" s="558"/>
      <c r="B357" s="447" t="s">
        <v>86</v>
      </c>
      <c r="C357" s="297"/>
      <c r="D357" s="279" t="s">
        <v>359</v>
      </c>
      <c r="E357" s="368">
        <f t="shared" si="952"/>
        <v>1</v>
      </c>
      <c r="F357" s="491">
        <f t="shared" ca="1" si="953"/>
        <v>47</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41450</v>
      </c>
      <c r="AAH357" s="78">
        <f t="shared" si="956"/>
        <v>41450</v>
      </c>
      <c r="AAI357" s="77"/>
      <c r="AAJ357" s="77"/>
      <c r="AAK357" s="77"/>
      <c r="AAL357" s="57"/>
      <c r="AAM357" s="112"/>
      <c r="AAN357"/>
      <c r="AAT357" s="23"/>
      <c r="AAU357" s="44"/>
    </row>
    <row r="358" spans="1:723" ht="87.75" customHeight="1" outlineLevel="1">
      <c r="A358" s="558"/>
      <c r="B358" s="743" t="s">
        <v>339</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173</v>
      </c>
      <c r="AAG358" s="63"/>
      <c r="AAH358" s="63"/>
      <c r="AAI358" s="77"/>
      <c r="AAJ358" s="77"/>
      <c r="AAK358" s="77"/>
      <c r="AAL358" s="57"/>
      <c r="AAM358" s="112"/>
      <c r="AAN358"/>
      <c r="AAT358" s="23"/>
      <c r="AAU358" s="44"/>
    </row>
    <row r="359" spans="1:723" ht="15" customHeight="1" outlineLevel="1">
      <c r="A359" s="558"/>
      <c r="B359" s="457" t="s">
        <v>21</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173</v>
      </c>
      <c r="AAG359" s="63"/>
      <c r="AAH359" s="63"/>
      <c r="AAI359" s="77"/>
      <c r="AAJ359" s="77"/>
      <c r="AAK359" s="77"/>
      <c r="AAL359" s="56"/>
      <c r="AAM359" s="112"/>
      <c r="AAN359"/>
      <c r="AAT359" s="23"/>
      <c r="AAU359" s="44"/>
    </row>
    <row r="360" spans="1:723" ht="15" customHeight="1" outlineLevel="1">
      <c r="A360" s="558"/>
      <c r="B360" s="458" t="s">
        <v>98</v>
      </c>
      <c r="C360" s="459"/>
      <c r="D360" s="277" t="s">
        <v>381</v>
      </c>
      <c r="E360" s="368">
        <f>NETWORKDAYS(G360,H360,S.DDL_DEQClosed)</f>
        <v>1</v>
      </c>
      <c r="F360" s="491">
        <f ca="1">NETWORKDAYS(TODAY(),H360)</f>
        <v>47</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41450</v>
      </c>
      <c r="AAH360" s="78">
        <f>G360</f>
        <v>41450</v>
      </c>
      <c r="AAI360" s="77"/>
      <c r="AAJ360" s="77"/>
      <c r="AAK360" s="77"/>
      <c r="AAL360" s="57"/>
      <c r="AAM360" s="112"/>
      <c r="AAN360"/>
      <c r="AAT360" s="23"/>
      <c r="AAU360" s="44"/>
    </row>
    <row r="361" spans="1:723" ht="15" customHeight="1" outlineLevel="1">
      <c r="A361" s="558"/>
      <c r="B361" s="460" t="s">
        <v>164</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173</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173</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362</v>
      </c>
      <c r="E363" s="368">
        <f t="shared" ref="E363:E371" si="959">NETWORKDAYS(G363,H363,S.DDL_DEQClosed)</f>
        <v>1</v>
      </c>
      <c r="F363" s="491">
        <f t="shared" ref="F363:F371" ca="1" si="960">NETWORKDAYS(TODAY(),H363)</f>
        <v>85</v>
      </c>
      <c r="G363" s="455">
        <f>S.FirstHearingDate</f>
        <v>41502</v>
      </c>
      <c r="H363" s="456">
        <f>S.FirstHearingDate</f>
        <v>41502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362</v>
      </c>
      <c r="E364" s="368">
        <f t="shared" si="959"/>
        <v>1</v>
      </c>
      <c r="F364" s="491">
        <f t="shared" ca="1" si="960"/>
        <v>85</v>
      </c>
      <c r="G364" s="455">
        <f>S.2ndHearingDate</f>
        <v>41502</v>
      </c>
      <c r="H364" s="456">
        <f>S.2ndHearingDate</f>
        <v>41502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362</v>
      </c>
      <c r="E365" s="368">
        <f t="shared" si="959"/>
        <v>1</v>
      </c>
      <c r="F365" s="491">
        <f t="shared" ca="1" si="960"/>
        <v>85</v>
      </c>
      <c r="G365" s="455">
        <f>S.3rdHearingDate</f>
        <v>41502</v>
      </c>
      <c r="H365" s="456">
        <f>S.3rdHearingDate</f>
        <v>41502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362</v>
      </c>
      <c r="E366" s="368">
        <f t="shared" si="959"/>
        <v>1</v>
      </c>
      <c r="F366" s="491">
        <f t="shared" ca="1" si="960"/>
        <v>85</v>
      </c>
      <c r="G366" s="455">
        <f>S.4thHearingDate</f>
        <v>41502</v>
      </c>
      <c r="H366" s="456">
        <f>S.4thHearingDate</f>
        <v>41502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362</v>
      </c>
      <c r="E367" s="368">
        <f t="shared" si="959"/>
        <v>1</v>
      </c>
      <c r="F367" s="491">
        <f t="shared" ca="1" si="960"/>
        <v>85</v>
      </c>
      <c r="G367" s="455">
        <f>S.5thHearingDate</f>
        <v>41502</v>
      </c>
      <c r="H367" s="456">
        <f>S.5thHearingDate</f>
        <v>41502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362</v>
      </c>
      <c r="E368" s="368">
        <f t="shared" si="959"/>
        <v>1</v>
      </c>
      <c r="F368" s="491">
        <f t="shared" ca="1" si="960"/>
        <v>85</v>
      </c>
      <c r="G368" s="455">
        <f>S.6thHearingDate</f>
        <v>41502</v>
      </c>
      <c r="H368" s="456">
        <f>S.6thHearingDate</f>
        <v>41502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362</v>
      </c>
      <c r="E369" s="368">
        <f t="shared" si="959"/>
        <v>1</v>
      </c>
      <c r="F369" s="491">
        <f t="shared" ca="1" si="960"/>
        <v>85</v>
      </c>
      <c r="G369" s="455">
        <f>S.7thHearingDate</f>
        <v>41502</v>
      </c>
      <c r="H369" s="456">
        <f>S.7thHearingDate</f>
        <v>41502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362</v>
      </c>
      <c r="E370" s="368">
        <f t="shared" si="959"/>
        <v>1</v>
      </c>
      <c r="F370" s="491">
        <f t="shared" ca="1" si="960"/>
        <v>85</v>
      </c>
      <c r="G370" s="455">
        <f>S.LastHearingDate</f>
        <v>41502</v>
      </c>
      <c r="H370" s="456">
        <f>S.LastHearingDate</f>
        <v>41502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42</v>
      </c>
      <c r="E371" s="368">
        <f t="shared" si="959"/>
        <v>2</v>
      </c>
      <c r="F371" s="491">
        <f t="shared" ca="1" si="960"/>
        <v>86</v>
      </c>
      <c r="G371" s="449">
        <f t="shared" ref="G371:H377" si="961">AAG371</f>
        <v>41502</v>
      </c>
      <c r="H371" s="449">
        <f t="shared" si="961"/>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41502</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215</v>
      </c>
      <c r="B372" s="461" t="str">
        <f>AAL372</f>
        <v>Add PO report to STAFF.RPT</v>
      </c>
      <c r="C372" s="168"/>
      <c r="D372" s="277" t="s">
        <v>42</v>
      </c>
      <c r="E372" s="368">
        <f t="shared" ref="E372" si="962">NETWORKDAYS(G372,H372,S.DDL_DEQClosed)</f>
        <v>2</v>
      </c>
      <c r="F372" s="491">
        <f t="shared" ref="F372" ca="1" si="963">NETWORKDAYS(TODAY(),H372)</f>
        <v>86</v>
      </c>
      <c r="G372" s="449">
        <f t="shared" ref="G372" si="964">AAG372</f>
        <v>41502</v>
      </c>
      <c r="H372" s="449">
        <f t="shared" ref="H372" si="965">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41502</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41</v>
      </c>
      <c r="C373" s="721"/>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160</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173</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173</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207</v>
      </c>
      <c r="C376" s="168"/>
      <c r="D376" s="277" t="s">
        <v>158</v>
      </c>
      <c r="E376" s="368">
        <f t="shared" ref="E376:E382" si="967">NETWORKDAYS(G376,H376,S.DDL_DEQClosed)</f>
        <v>41</v>
      </c>
      <c r="F376" s="491">
        <f t="shared" ref="F376:F386" ca="1" si="968">NETWORKDAYS(TODAY(),H376)</f>
        <v>102</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158</v>
      </c>
      <c r="E377" s="448">
        <f t="shared" si="967"/>
        <v>26</v>
      </c>
      <c r="F377" s="491">
        <f t="shared" ca="1" si="968"/>
        <v>102</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155</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173</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173</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178</v>
      </c>
      <c r="C380" s="168"/>
      <c r="D380" s="277" t="s">
        <v>359</v>
      </c>
      <c r="E380" s="448">
        <f t="shared" ref="E380" si="969">NETWORKDAYS(G380,H380,S.DDL_DEQClosed)</f>
        <v>26</v>
      </c>
      <c r="F380" s="491">
        <f t="shared" ref="F380" ca="1" si="970">NETWORKDAYS(TODAY(),H380)</f>
        <v>102</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179</v>
      </c>
      <c r="C381" s="168"/>
      <c r="D381" s="277" t="s">
        <v>359</v>
      </c>
      <c r="E381" s="448">
        <f t="shared" ref="E381" si="975">NETWORKDAYS(G381,H381,S.DDL_DEQClosed)</f>
        <v>26</v>
      </c>
      <c r="F381" s="491">
        <f t="shared" ref="F381" ca="1" si="976">NETWORKDAYS(TODAY(),H381)</f>
        <v>102</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customHeight="1" outlineLevel="1">
      <c r="A382" s="558"/>
      <c r="B382" s="465" t="s">
        <v>166</v>
      </c>
      <c r="C382" s="239"/>
      <c r="D382" s="277" t="s">
        <v>359</v>
      </c>
      <c r="E382" s="448">
        <f t="shared" si="967"/>
        <v>26</v>
      </c>
      <c r="F382" s="491">
        <f t="shared" ca="1" si="968"/>
        <v>102</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41491</v>
      </c>
      <c r="AAH382" s="78">
        <f t="shared" si="974"/>
        <v>41527</v>
      </c>
      <c r="AAI382" s="77"/>
      <c r="AAJ382" s="57"/>
      <c r="AAK382" s="57"/>
      <c r="AAL382" s="57"/>
      <c r="AAM382" s="112"/>
      <c r="AAN382"/>
      <c r="AAT382" s="23"/>
      <c r="AAU382" s="44"/>
    </row>
    <row r="383" spans="1:732" ht="15" customHeight="1" outlineLevel="1">
      <c r="A383" s="558"/>
      <c r="B383" s="424" t="s">
        <v>77</v>
      </c>
      <c r="C383" s="239"/>
      <c r="D383" s="279" t="s">
        <v>381</v>
      </c>
      <c r="E383" s="368">
        <f>NETWORKDAYS(G383,H383,S.DDL_DEQClosed)</f>
        <v>26</v>
      </c>
      <c r="F383" s="491">
        <f t="shared" ca="1" si="968"/>
        <v>102</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41491</v>
      </c>
      <c r="AAH383" s="78">
        <f t="shared" si="974"/>
        <v>41527</v>
      </c>
      <c r="AAI383" s="77"/>
      <c r="AAJ383" s="57"/>
      <c r="AAK383" s="57"/>
      <c r="AAL383" s="57"/>
      <c r="AAM383" s="112"/>
      <c r="AAN383"/>
      <c r="AAT383" s="23"/>
      <c r="AAU383" s="44"/>
    </row>
    <row r="384" spans="1:732" ht="15" customHeight="1" outlineLevel="1">
      <c r="A384" s="558"/>
      <c r="B384" s="425" t="s">
        <v>78</v>
      </c>
      <c r="C384" s="239"/>
      <c r="D384" s="279" t="s">
        <v>381</v>
      </c>
      <c r="E384" s="368">
        <f>NETWORKDAYS(G384,H384,S.DDL_DEQClosed)</f>
        <v>26</v>
      </c>
      <c r="F384" s="491">
        <f t="shared" ca="1" si="968"/>
        <v>102</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41491</v>
      </c>
      <c r="AAH384" s="78">
        <f t="shared" si="974"/>
        <v>41527</v>
      </c>
      <c r="AAI384" s="77"/>
      <c r="AAJ384" s="57"/>
      <c r="AAK384" s="57"/>
      <c r="AAL384" s="57"/>
      <c r="AAM384" s="112"/>
      <c r="AAN384"/>
      <c r="AAT384" s="23"/>
      <c r="AAU384" s="44"/>
    </row>
    <row r="385" spans="1:732" ht="15" customHeight="1" outlineLevel="1">
      <c r="A385" s="558"/>
      <c r="B385" s="426" t="s">
        <v>79</v>
      </c>
      <c r="C385" s="239"/>
      <c r="D385" s="279" t="s">
        <v>381</v>
      </c>
      <c r="E385" s="368">
        <f>NETWORKDAYS(G385,H385,S.DDL_DEQClosed)</f>
        <v>26</v>
      </c>
      <c r="F385" s="491">
        <f t="shared" ca="1" si="968"/>
        <v>102</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41491</v>
      </c>
      <c r="AAH385" s="78">
        <f t="shared" si="974"/>
        <v>41527</v>
      </c>
      <c r="AAI385" s="77"/>
      <c r="AAJ385" s="57"/>
      <c r="AAK385" s="57"/>
      <c r="AAL385" s="57"/>
      <c r="AAM385" s="112"/>
      <c r="AAN385"/>
      <c r="AAT385" s="23"/>
      <c r="AAU385" s="44"/>
    </row>
    <row r="386" spans="1:732" ht="15" customHeight="1" outlineLevel="1">
      <c r="A386" s="558"/>
      <c r="B386" s="427" t="s">
        <v>80</v>
      </c>
      <c r="C386" s="239"/>
      <c r="D386" s="279" t="s">
        <v>381</v>
      </c>
      <c r="E386" s="368">
        <f>NETWORKDAYS(G386,H386,S.DDL_DEQClosed)</f>
        <v>26</v>
      </c>
      <c r="F386" s="491">
        <f t="shared" ca="1" si="968"/>
        <v>102</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41491</v>
      </c>
      <c r="AAH386" s="78">
        <f t="shared" si="974"/>
        <v>41527</v>
      </c>
      <c r="AAI386" s="77"/>
      <c r="AAJ386" s="57"/>
      <c r="AAK386" s="57"/>
      <c r="AAL386" s="57"/>
      <c r="AAM386" s="112"/>
      <c r="AAN386"/>
      <c r="AAT386" s="23"/>
      <c r="AAU386" s="44"/>
    </row>
    <row r="387" spans="1:732" ht="96.75" customHeight="1" outlineLevel="1">
      <c r="A387" s="558"/>
      <c r="B387" s="743" t="s">
        <v>344</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173</v>
      </c>
      <c r="AAG387" s="63"/>
      <c r="AAH387" s="63"/>
      <c r="AAI387" s="77"/>
      <c r="AAJ387" s="57"/>
      <c r="AAK387" s="57"/>
      <c r="AAL387" s="57"/>
      <c r="AAM387" s="112"/>
      <c r="AAN387"/>
      <c r="AAT387" s="23"/>
      <c r="AAU387" s="44"/>
    </row>
    <row r="388" spans="1:732" ht="15" customHeight="1" outlineLevel="1">
      <c r="A388" s="558"/>
      <c r="B388" s="395" t="s">
        <v>50</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173</v>
      </c>
      <c r="AAG388" s="63"/>
      <c r="AAH388" s="63"/>
      <c r="AAI388" s="77"/>
      <c r="AAJ388" s="57"/>
      <c r="AAK388" s="57"/>
      <c r="AAL388" s="57"/>
      <c r="AAM388" s="112"/>
      <c r="AAN388"/>
      <c r="AAT388" s="23"/>
      <c r="AAU388" s="44"/>
    </row>
    <row r="389" spans="1:732" ht="15" customHeight="1" outlineLevel="1">
      <c r="A389" s="558"/>
      <c r="B389" s="343" t="s">
        <v>152</v>
      </c>
      <c r="C389" s="168"/>
      <c r="D389" s="277" t="s">
        <v>158</v>
      </c>
      <c r="E389" s="448">
        <f t="shared" ref="E389" si="977">NETWORKDAYS(G389,H389,S.DDL_DEQClosed)</f>
        <v>1</v>
      </c>
      <c r="F389" s="491">
        <f t="shared" ref="F389" ca="1" si="978">NETWORKDAYS(TODAY(),H389)</f>
        <v>102</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41527</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173</v>
      </c>
      <c r="AAG390" s="63"/>
      <c r="AAH390" s="63"/>
      <c r="AAI390" s="77"/>
      <c r="AAJ390" s="57"/>
      <c r="AAK390" s="57"/>
      <c r="AAL390" s="57"/>
      <c r="AAM390" s="112"/>
      <c r="AAN390"/>
      <c r="AAT390" s="23"/>
      <c r="AAU390" s="44"/>
    </row>
    <row r="391" spans="1:732" s="23" customFormat="1" ht="18" customHeight="1">
      <c r="A391" s="558"/>
      <c r="B391" s="741" t="s">
        <v>97</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173</v>
      </c>
      <c r="AAG391" s="112"/>
      <c r="AAH391" s="112"/>
      <c r="AAI391" s="77"/>
      <c r="AAJ391" s="90"/>
      <c r="AAK391" s="90"/>
      <c r="AAL391" s="76"/>
      <c r="AAM391" s="112"/>
      <c r="AAU391" s="44"/>
    </row>
    <row r="392" spans="1:732" s="23" customFormat="1" ht="18" customHeight="1">
      <c r="A392" s="558"/>
      <c r="B392" s="301" t="s">
        <v>15</v>
      </c>
      <c r="C392" s="704"/>
      <c r="D392" s="150" t="s">
        <v>240</v>
      </c>
      <c r="E392" s="151" t="s">
        <v>15</v>
      </c>
      <c r="F392" s="487" t="s">
        <v>2</v>
      </c>
      <c r="G392" s="152" t="s">
        <v>87</v>
      </c>
      <c r="H392" s="152" t="s">
        <v>88</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244</v>
      </c>
      <c r="AAF392" s="583" t="s">
        <v>173</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244</v>
      </c>
      <c r="AAF393" s="583" t="s">
        <v>173</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173</v>
      </c>
      <c r="AAG394" s="63"/>
      <c r="AAH394" s="63"/>
      <c r="AAI394" s="77"/>
      <c r="AAJ394" s="57"/>
      <c r="AAK394" s="57"/>
      <c r="AAL394" s="57"/>
      <c r="AAM394" s="112"/>
      <c r="AAN394"/>
      <c r="AAT394" s="23"/>
      <c r="AAU394" s="44"/>
    </row>
    <row r="395" spans="1:732" ht="15" customHeight="1" outlineLevel="1">
      <c r="A395" s="558"/>
      <c r="B395" s="462" t="s">
        <v>156</v>
      </c>
      <c r="C395" s="187"/>
      <c r="D395" s="277" t="s">
        <v>371</v>
      </c>
      <c r="E395" s="436">
        <f t="shared" ref="E395" si="980">NETWORKDAYS(G395,H395,S.DDL_DEQClosed)</f>
        <v>41</v>
      </c>
      <c r="F395" s="491">
        <f t="shared" ref="F395" ca="1" si="981">NETWORKDAYS(TODAY(),H395)</f>
        <v>102</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215</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368</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173</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369</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173</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311</v>
      </c>
      <c r="C399" s="305" t="s">
        <v>91</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173</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173</v>
      </c>
      <c r="AAG400" s="117"/>
      <c r="AAH400" s="117"/>
      <c r="AAI400" s="77"/>
      <c r="AAJ400" s="57"/>
      <c r="AAK400" s="57"/>
      <c r="AAL400" s="57"/>
      <c r="AAM400" s="112"/>
      <c r="AAN400"/>
      <c r="AAT400" s="23"/>
      <c r="AAU400" s="44"/>
    </row>
    <row r="401" spans="1:732" ht="15" customHeight="1" outlineLevel="1">
      <c r="A401" s="558"/>
      <c r="B401" s="346" t="s">
        <v>39</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173</v>
      </c>
      <c r="AAG401" s="117"/>
      <c r="AAH401" s="117"/>
      <c r="AAI401" s="77"/>
      <c r="AAJ401" s="57"/>
      <c r="AAK401" s="57"/>
      <c r="AAL401" s="57"/>
      <c r="AAM401" s="112"/>
      <c r="AAN401"/>
      <c r="AAT401" s="23"/>
      <c r="AAU401" s="44"/>
    </row>
    <row r="402" spans="1:732" ht="15" customHeight="1" outlineLevel="1">
      <c r="A402" s="558"/>
      <c r="B402" s="346" t="s">
        <v>38</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173</v>
      </c>
      <c r="AAG402" s="117"/>
      <c r="AAH402" s="117"/>
      <c r="AAI402" s="77"/>
      <c r="AAJ402" s="57"/>
      <c r="AAK402" s="57"/>
      <c r="AAL402" s="57"/>
      <c r="AAM402" s="112"/>
      <c r="AAN402"/>
      <c r="AAT402" s="23"/>
      <c r="AAU402" s="44"/>
    </row>
    <row r="403" spans="1:732" ht="15" customHeight="1" outlineLevel="1">
      <c r="A403" s="558"/>
      <c r="B403" s="346" t="s">
        <v>37</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173</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173</v>
      </c>
      <c r="AAG404" s="117"/>
      <c r="AAH404" s="117"/>
      <c r="AAI404" s="77"/>
      <c r="AAJ404" s="57"/>
      <c r="AAK404" s="57"/>
      <c r="AAL404" s="57"/>
      <c r="AAM404" s="112"/>
      <c r="AAN404"/>
      <c r="AAT404" s="23"/>
      <c r="AAU404" s="44"/>
    </row>
    <row r="405" spans="1:732" ht="15" customHeight="1" outlineLevel="1">
      <c r="A405" s="558"/>
      <c r="B405" s="482" t="s">
        <v>36</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173</v>
      </c>
      <c r="AAG405" s="117"/>
      <c r="AAH405" s="117"/>
      <c r="AAI405" s="77"/>
      <c r="AAJ405" s="57"/>
      <c r="AAK405" s="57"/>
      <c r="AAL405" s="57"/>
      <c r="AAM405" s="112"/>
      <c r="AAN405"/>
      <c r="AAT405" s="23"/>
      <c r="AAU405" s="44"/>
    </row>
    <row r="406" spans="1:732" ht="15" customHeight="1" outlineLevel="1">
      <c r="A406" s="558"/>
      <c r="B406" s="462" t="s">
        <v>157</v>
      </c>
      <c r="C406" s="722" t="s">
        <v>0</v>
      </c>
      <c r="D406" s="277" t="s">
        <v>359</v>
      </c>
      <c r="E406" s="436">
        <f t="shared" ref="E406" si="984">NETWORKDAYS(G406,H406,S.DDL_DEQClosed)</f>
        <v>41</v>
      </c>
      <c r="F406" s="491">
        <f t="shared" ref="F406" ca="1" si="985">NETWORKDAYS(TODAY(),H406)</f>
        <v>102</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173</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173</v>
      </c>
      <c r="AAG408" s="117"/>
      <c r="AAH408" s="117"/>
      <c r="AAI408" s="77"/>
      <c r="AAJ408" s="57"/>
      <c r="AAK408" s="57"/>
      <c r="AAL408" s="57"/>
      <c r="AAM408" s="112"/>
      <c r="AAN408"/>
      <c r="AAT408" s="23"/>
      <c r="AAU408" s="44"/>
    </row>
    <row r="409" spans="1:732" ht="15" customHeight="1" outlineLevel="1">
      <c r="A409" s="558"/>
      <c r="B409" s="362" t="s">
        <v>153</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173</v>
      </c>
      <c r="AAG409" s="117"/>
      <c r="AAH409" s="117"/>
      <c r="AAI409" s="77"/>
      <c r="AAJ409" s="57"/>
      <c r="AAK409" s="57"/>
      <c r="AAL409" s="57"/>
      <c r="AAM409" s="112"/>
      <c r="AAN409"/>
      <c r="AAT409" s="23"/>
      <c r="AAU409" s="44"/>
    </row>
    <row r="410" spans="1:732" ht="15" customHeight="1" outlineLevel="1">
      <c r="A410" s="558"/>
      <c r="B410" s="362" t="s">
        <v>34</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173</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173</v>
      </c>
      <c r="AAG411" s="117"/>
      <c r="AAH411" s="117"/>
      <c r="AAI411" s="77"/>
      <c r="AAJ411" s="57"/>
      <c r="AAK411" s="57"/>
      <c r="AAL411" s="57"/>
      <c r="AAM411" s="112"/>
      <c r="AAN411"/>
      <c r="AAT411" s="23"/>
      <c r="AAU411" s="44"/>
    </row>
    <row r="412" spans="1:732" ht="15" customHeight="1" outlineLevel="1">
      <c r="A412" s="558"/>
      <c r="B412" s="362" t="s">
        <v>33</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173</v>
      </c>
      <c r="AAG412" s="117"/>
      <c r="AAH412" s="117"/>
      <c r="AAI412" s="77"/>
      <c r="AAJ412" s="57"/>
      <c r="AAK412" s="57"/>
      <c r="AAL412" s="57"/>
      <c r="AAM412" s="112"/>
      <c r="AAN412"/>
      <c r="AAT412" s="23"/>
      <c r="AAU412" s="44"/>
    </row>
    <row r="413" spans="1:732" ht="15" customHeight="1" outlineLevel="1">
      <c r="A413" s="558"/>
      <c r="B413" s="362" t="s">
        <v>32</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173</v>
      </c>
      <c r="AAG413" s="117"/>
      <c r="AAH413" s="117"/>
      <c r="AAI413" s="77"/>
      <c r="AAJ413" s="57"/>
      <c r="AAK413" s="57"/>
      <c r="AAL413" s="57"/>
      <c r="AAM413" s="112"/>
      <c r="AAN413"/>
      <c r="AAT413" s="23"/>
      <c r="AAU413" s="44"/>
    </row>
    <row r="414" spans="1:732" ht="15" customHeight="1" outlineLevel="1">
      <c r="A414" s="558"/>
      <c r="B414" s="362" t="s">
        <v>182</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173</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272</v>
      </c>
      <c r="C415" s="194"/>
      <c r="D415" s="277" t="s">
        <v>371</v>
      </c>
      <c r="E415" s="436">
        <f t="shared" ref="E415" si="988">NETWORKDAYS(G415,H415,S.DDL_DEQClosed)</f>
        <v>41</v>
      </c>
      <c r="F415" s="491">
        <f t="shared" ref="F415" ca="1" si="989">NETWORKDAYS(TODAY(),H415)</f>
        <v>102</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173</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173</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173</v>
      </c>
      <c r="AAG418" s="117"/>
      <c r="AAH418" s="117"/>
      <c r="AAI418" s="77"/>
      <c r="AAJ418" s="89" t="s">
        <v>345</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173</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273</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173</v>
      </c>
      <c r="AAG420" s="117"/>
      <c r="AAH420" s="117"/>
      <c r="AAI420" s="77"/>
      <c r="AAJ420" s="57"/>
      <c r="AAK420" s="57"/>
      <c r="AAL420" s="57"/>
      <c r="AAM420" s="112"/>
      <c r="AAN420"/>
      <c r="AAT420" s="23"/>
      <c r="AAU420" s="44"/>
    </row>
    <row r="421" spans="1:723" ht="15" customHeight="1" outlineLevel="1">
      <c r="A421" s="558"/>
      <c r="B421" s="484" t="s">
        <v>112</v>
      </c>
      <c r="C421" s="239"/>
      <c r="D421" s="279" t="s">
        <v>388</v>
      </c>
      <c r="E421" s="379">
        <f>NETWORKDAYS(G421,H421,S.DDL_DEQClosed)</f>
        <v>41</v>
      </c>
      <c r="F421" s="491">
        <f t="shared" ref="F421:F424" ca="1" si="993">NETWORKDAYS(TODAY(),H421)</f>
        <v>102</v>
      </c>
      <c r="G421" s="437">
        <f t="shared" ref="G421:H424" si="994">AAG421</f>
        <v>41470</v>
      </c>
      <c r="H421" s="437">
        <f t="shared" si="994"/>
        <v>41527</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109</v>
      </c>
      <c r="C422" s="239"/>
      <c r="D422" s="279" t="s">
        <v>388</v>
      </c>
      <c r="E422" s="379">
        <f>NETWORKDAYS(G422,H422,S.DDL_DEQClosed)</f>
        <v>1</v>
      </c>
      <c r="F422" s="491">
        <f t="shared" ca="1" si="993"/>
        <v>102</v>
      </c>
      <c r="G422" s="437">
        <f t="shared" si="994"/>
        <v>41527</v>
      </c>
      <c r="H422" s="437">
        <f t="shared" si="994"/>
        <v>41527</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41527</v>
      </c>
      <c r="AAH422" s="78">
        <f>S.SubmitStaffRpt</f>
        <v>41527</v>
      </c>
      <c r="AAI422" s="77"/>
      <c r="AAJ422" s="57"/>
      <c r="AAK422" s="57"/>
      <c r="AAL422" s="57"/>
      <c r="AAM422" s="112"/>
      <c r="AAN422"/>
      <c r="AAT422" s="23"/>
      <c r="AAU422" s="44"/>
    </row>
    <row r="423" spans="1:723" ht="15" customHeight="1" outlineLevel="1">
      <c r="A423" s="558"/>
      <c r="B423" s="424" t="s">
        <v>110</v>
      </c>
      <c r="C423" s="239"/>
      <c r="D423" s="279" t="s">
        <v>388</v>
      </c>
      <c r="E423" s="379">
        <f>NETWORKDAYS(G423,H423,S.DDL_DEQClosed)</f>
        <v>1</v>
      </c>
      <c r="F423" s="491">
        <f t="shared" ca="1" si="993"/>
        <v>102</v>
      </c>
      <c r="G423" s="437">
        <f t="shared" si="994"/>
        <v>41527</v>
      </c>
      <c r="H423" s="437">
        <f t="shared" si="994"/>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41527</v>
      </c>
      <c r="AAH423" s="78">
        <f>S.SubmitStaffRpt</f>
        <v>41527</v>
      </c>
      <c r="AAI423" s="77"/>
      <c r="AAJ423" s="57"/>
      <c r="AAK423" s="57"/>
      <c r="AAL423" s="57"/>
      <c r="AAM423" s="112"/>
      <c r="AAN423"/>
      <c r="AAT423" s="23"/>
      <c r="AAU423" s="44"/>
    </row>
    <row r="424" spans="1:723" ht="15" customHeight="1" outlineLevel="1">
      <c r="A424" s="558"/>
      <c r="B424" s="425" t="s">
        <v>111</v>
      </c>
      <c r="C424" s="239"/>
      <c r="D424" s="279" t="s">
        <v>388</v>
      </c>
      <c r="E424" s="379">
        <f>NETWORKDAYS(G424,H424,S.DDL_DEQClosed)</f>
        <v>1</v>
      </c>
      <c r="F424" s="491">
        <f t="shared" ca="1" si="993"/>
        <v>102</v>
      </c>
      <c r="G424" s="437">
        <f t="shared" si="994"/>
        <v>41527</v>
      </c>
      <c r="H424" s="437">
        <f t="shared" si="994"/>
        <v>41527</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43" t="s">
        <v>346</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173</v>
      </c>
      <c r="AAG425" s="112"/>
      <c r="AAH425" s="112"/>
      <c r="AAI425" s="77"/>
      <c r="AAJ425" s="57"/>
      <c r="AAK425" s="57"/>
      <c r="AAL425" s="57"/>
      <c r="AAM425" s="112"/>
      <c r="AAN425"/>
      <c r="AAT425" s="23"/>
      <c r="AAU425" s="44"/>
    </row>
    <row r="426" spans="1:723" ht="15" customHeight="1" outlineLevel="1">
      <c r="A426" s="558"/>
      <c r="B426" s="479" t="s">
        <v>50</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173</v>
      </c>
      <c r="AAG426" s="112"/>
      <c r="AAH426" s="112"/>
      <c r="AAI426" s="77"/>
      <c r="AAJ426" s="57"/>
      <c r="AAK426" s="57"/>
      <c r="AAL426" s="57"/>
      <c r="AAM426" s="112"/>
      <c r="AAN426"/>
      <c r="AAT426" s="23"/>
      <c r="AAU426" s="44"/>
    </row>
    <row r="427" spans="1:723" ht="15" customHeight="1" outlineLevel="1">
      <c r="A427" s="558"/>
      <c r="B427" s="343" t="s">
        <v>271</v>
      </c>
      <c r="C427" s="723"/>
      <c r="D427" s="277" t="s">
        <v>381</v>
      </c>
      <c r="E427" s="368">
        <f>NETWORKDAYS(G427,H427,S.DDL_DEQClosed)</f>
        <v>1</v>
      </c>
      <c r="F427" s="491">
        <f t="shared" ref="F427" ca="1" si="995">NETWORKDAYS(TODAY(),H427)</f>
        <v>102</v>
      </c>
      <c r="G427" s="472">
        <f t="shared" ref="G427:H433" si="996">AAG427</f>
        <v>41527</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41527</v>
      </c>
      <c r="AAH427" s="78">
        <f>S.SubmitStaffRpt</f>
        <v>41527</v>
      </c>
      <c r="AAI427" s="77"/>
      <c r="AAJ427" s="57"/>
      <c r="AAK427" s="57"/>
      <c r="AAL427" s="57"/>
      <c r="AAM427" s="112"/>
      <c r="AAN427"/>
      <c r="AAT427" s="23"/>
      <c r="AAU427" s="44"/>
    </row>
    <row r="428" spans="1:723" ht="18" customHeight="1" outlineLevel="1">
      <c r="A428" s="558"/>
      <c r="B428" s="306" t="s">
        <v>253</v>
      </c>
      <c r="C428" s="723"/>
      <c r="D428" s="277" t="s">
        <v>371</v>
      </c>
      <c r="E428" s="448">
        <f>NETWORKDAYS(G428,H428,S.DDL_DEQClosed)</f>
        <v>1</v>
      </c>
      <c r="F428" s="491">
        <f ca="1">NETWORKDAYS(TODAY(),H428)</f>
        <v>102</v>
      </c>
      <c r="G428" s="455">
        <f t="shared" ref="G428:H428" si="997">AAG428</f>
        <v>41527</v>
      </c>
      <c r="H428" s="473">
        <f t="shared" si="997"/>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119</v>
      </c>
      <c r="C429" s="723"/>
      <c r="D429" s="277" t="s">
        <v>364</v>
      </c>
      <c r="E429" s="448">
        <f>NETWORKDAYS(G429,H429,S.DDL_DEQClosed)</f>
        <v>5</v>
      </c>
      <c r="F429" s="491">
        <f ca="1">NETWORKDAYS(TODAY(),H429)</f>
        <v>106</v>
      </c>
      <c r="G429" s="472">
        <f t="shared" si="996"/>
        <v>41527</v>
      </c>
      <c r="H429" s="472">
        <f t="shared" si="99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3"/>
      <c r="D430" s="277" t="s">
        <v>376</v>
      </c>
      <c r="E430" s="448">
        <f>NETWORKDAYS(G430,H430,S.DDL_DEQClosed)</f>
        <v>66</v>
      </c>
      <c r="F430" s="491">
        <f ca="1">NETWORKDAYS(TODAY(),H430)</f>
        <v>127</v>
      </c>
      <c r="G430" s="472">
        <f t="shared" si="996"/>
        <v>41470</v>
      </c>
      <c r="H430" s="472">
        <f t="shared" si="996"/>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183</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173</v>
      </c>
      <c r="AAG431" s="117"/>
      <c r="AAH431" s="117"/>
      <c r="AAI431" s="77"/>
      <c r="AAJ431" s="57"/>
      <c r="AAK431" s="57"/>
      <c r="AAL431" s="57"/>
      <c r="AAM431" s="112"/>
      <c r="AAN431"/>
      <c r="AAT431" s="23"/>
      <c r="AAU431" s="44"/>
    </row>
    <row r="432" spans="1:723" ht="15" customHeight="1" outlineLevel="1">
      <c r="A432" s="558"/>
      <c r="B432" s="475" t="s">
        <v>124</v>
      </c>
      <c r="C432" s="727"/>
      <c r="D432" s="278" t="s">
        <v>359</v>
      </c>
      <c r="E432" s="368">
        <f>NETWORKDAYS(G432,H432,S.DDL_DEQClosed)</f>
        <v>1</v>
      </c>
      <c r="F432" s="491">
        <f ca="1">NETWORKDAYS(TODAY(),H432)</f>
        <v>127</v>
      </c>
      <c r="G432" s="472">
        <f t="shared" si="996"/>
        <v>41562</v>
      </c>
      <c r="H432" s="472">
        <f t="shared" si="996"/>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29</v>
      </c>
      <c r="C433" s="727"/>
      <c r="D433" s="308" t="s">
        <v>371</v>
      </c>
      <c r="E433" s="368">
        <f>NETWORKDAYS(G433,H433,S.DDL_DEQClosed)</f>
        <v>1</v>
      </c>
      <c r="F433" s="491">
        <f ca="1">NETWORKDAYS(TODAY(),H433)</f>
        <v>127</v>
      </c>
      <c r="G433" s="472">
        <f t="shared" si="996"/>
        <v>41562</v>
      </c>
      <c r="H433" s="472">
        <f t="shared" si="996"/>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173</v>
      </c>
      <c r="AAG434" s="112"/>
      <c r="AAH434" s="112"/>
      <c r="AAI434" s="77"/>
      <c r="AAJ434" s="56"/>
      <c r="AAK434" s="56"/>
      <c r="AAL434" s="56"/>
      <c r="AAM434" s="112"/>
      <c r="AAN434"/>
      <c r="AAT434" s="23"/>
      <c r="AAU434" s="44"/>
    </row>
    <row r="435" spans="1:732" ht="15" customHeight="1" outlineLevel="1">
      <c r="A435" s="558"/>
      <c r="B435" s="478" t="s">
        <v>164</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173</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173</v>
      </c>
      <c r="AAG437" s="63"/>
      <c r="AAH437" s="63"/>
      <c r="AAI437" s="77"/>
      <c r="AAJ437" s="57"/>
      <c r="AAK437" s="57"/>
      <c r="AAL437" s="57"/>
      <c r="AAM437" s="112"/>
      <c r="AAN437"/>
      <c r="AAT437" s="23"/>
      <c r="AAU437" s="44"/>
    </row>
    <row r="438" spans="1:732" s="23" customFormat="1" ht="18" customHeight="1">
      <c r="A438" s="558"/>
      <c r="B438" s="741" t="s">
        <v>171</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173</v>
      </c>
      <c r="AAG438" s="77"/>
      <c r="AAH438" s="77"/>
      <c r="AAI438" s="77"/>
      <c r="AAJ438" s="90"/>
      <c r="AAK438" s="90"/>
      <c r="AAL438" s="76"/>
      <c r="AAM438" s="112"/>
      <c r="AAU438" s="44"/>
    </row>
    <row r="439" spans="1:732" s="23" customFormat="1" ht="18" customHeight="1">
      <c r="A439" s="558"/>
      <c r="B439" s="301" t="s">
        <v>15</v>
      </c>
      <c r="C439" s="704"/>
      <c r="D439" s="150" t="s">
        <v>240</v>
      </c>
      <c r="E439" s="151" t="s">
        <v>15</v>
      </c>
      <c r="F439" s="487" t="s">
        <v>2</v>
      </c>
      <c r="G439" s="152" t="s">
        <v>87</v>
      </c>
      <c r="H439" s="152" t="s">
        <v>88</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244</v>
      </c>
      <c r="AAF439" s="583" t="s">
        <v>173</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244</v>
      </c>
      <c r="AAF440" s="583" t="s">
        <v>173</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173</v>
      </c>
      <c r="AAG441" s="63"/>
      <c r="AAH441" s="63"/>
      <c r="AAI441" s="77"/>
      <c r="AAJ441" s="57"/>
      <c r="AAK441" s="57"/>
      <c r="AAL441" s="57"/>
      <c r="AAM441" s="112"/>
      <c r="AAN441"/>
      <c r="AAT441" s="23"/>
      <c r="AAU441" s="44"/>
    </row>
    <row r="442" spans="1:732" ht="16.5" customHeight="1" outlineLevel="2">
      <c r="A442" s="558"/>
      <c r="B442" s="462" t="s">
        <v>161</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173</v>
      </c>
      <c r="AAG442" s="63"/>
      <c r="AAH442" s="63"/>
      <c r="AAI442" s="77"/>
      <c r="AAJ442" s="57"/>
      <c r="AAK442" s="57"/>
      <c r="AAL442" s="57"/>
      <c r="AAM442" s="112"/>
      <c r="AAN442"/>
      <c r="AAT442" s="23"/>
      <c r="AAU442" s="44"/>
    </row>
    <row r="443" spans="1:732" ht="15.75" customHeight="1" outlineLevel="2">
      <c r="A443" s="558"/>
      <c r="B443" s="415" t="s">
        <v>129</v>
      </c>
      <c r="C443" s="728"/>
      <c r="D443" s="277" t="s">
        <v>371</v>
      </c>
      <c r="E443" s="368">
        <f t="shared" ref="E443:E458" si="998">NETWORKDAYS(G443,H443,S.DDL_DEQClosed)</f>
        <v>1</v>
      </c>
      <c r="F443" s="372">
        <f t="shared" ref="F443:F458" ca="1" si="999">NETWORKDAYS(TODAY(),H443)</f>
        <v>128</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173</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173</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331</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173</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332</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173</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377</v>
      </c>
      <c r="E448" s="368">
        <f t="shared" ref="E448" si="1000">NETWORKDAYS(G448,H448,S.DDL_DEQClosed)</f>
        <v>18</v>
      </c>
      <c r="F448" s="372">
        <f ca="1">NETWORKDAYS(TODAY(),H448)</f>
        <v>40</v>
      </c>
      <c r="G448" s="369">
        <f>AAG448</f>
        <v>41414</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41440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173</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173</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333</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173</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334</v>
      </c>
      <c r="C452" s="168"/>
      <c r="D452" s="315" t="s">
        <v>359</v>
      </c>
      <c r="E452" s="368">
        <f t="shared" si="998"/>
        <v>1</v>
      </c>
      <c r="F452" s="372">
        <f t="shared" ca="1" si="999"/>
        <v>171</v>
      </c>
      <c r="G452" s="472">
        <f t="shared" ref="G452:H458" si="1001">AAG452</f>
        <v>41624</v>
      </c>
      <c r="H452" s="369">
        <f t="shared" si="1001"/>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41624</v>
      </c>
      <c r="AAH452" s="78">
        <f t="shared" ref="AAH452:AAH458" si="1003">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335</v>
      </c>
      <c r="C453" s="168"/>
      <c r="D453" s="277" t="s">
        <v>389</v>
      </c>
      <c r="E453" s="368">
        <f t="shared" si="998"/>
        <v>1</v>
      </c>
      <c r="F453" s="372">
        <f t="shared" ca="1" si="999"/>
        <v>171</v>
      </c>
      <c r="G453" s="472">
        <f t="shared" si="1001"/>
        <v>41624</v>
      </c>
      <c r="H453" s="369">
        <f t="shared" si="1001"/>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41624</v>
      </c>
      <c r="AAH453" s="78">
        <f t="shared" si="1003"/>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336</v>
      </c>
      <c r="C454" s="168"/>
      <c r="D454" s="277" t="s">
        <v>389</v>
      </c>
      <c r="E454" s="368">
        <f t="shared" ref="E454" si="1004">NETWORKDAYS(G454,H454,S.DDL_DEQClosed)</f>
        <v>1</v>
      </c>
      <c r="F454" s="372">
        <f t="shared" ref="F454" ca="1" si="1005">NETWORKDAYS(TODAY(),H454)</f>
        <v>171</v>
      </c>
      <c r="G454" s="472">
        <f t="shared" ref="G454" si="1006">AAG454</f>
        <v>41624</v>
      </c>
      <c r="H454" s="369">
        <f t="shared" ref="H454" si="1007">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1002"/>
        <v>41624</v>
      </c>
      <c r="AAH454" s="78">
        <f t="shared" si="1003"/>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325</v>
      </c>
      <c r="C455" s="231" t="s">
        <v>70</v>
      </c>
      <c r="D455" s="277" t="s">
        <v>359</v>
      </c>
      <c r="E455" s="368">
        <f t="shared" si="998"/>
        <v>1</v>
      </c>
      <c r="F455" s="372">
        <f t="shared" ca="1" si="999"/>
        <v>171</v>
      </c>
      <c r="G455" s="472">
        <f t="shared" si="1001"/>
        <v>41624</v>
      </c>
      <c r="H455" s="369">
        <f t="shared" si="1001"/>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41624</v>
      </c>
      <c r="AAH455" s="78">
        <f t="shared" si="1003"/>
        <v>41624</v>
      </c>
      <c r="AAI455" s="77"/>
      <c r="AAJ455" s="77"/>
      <c r="AAK455" s="77"/>
      <c r="AAL455" s="89" t="str">
        <f>S.CodeName&amp; "COMMITTEE.THANK.YOU"</f>
        <v>COMMITTEE.THANK.YOU</v>
      </c>
      <c r="AAM455" s="112"/>
      <c r="AAN455"/>
      <c r="AAT455" s="23"/>
      <c r="AAU455" s="44"/>
    </row>
    <row r="456" spans="1:732" ht="15.75" customHeight="1" outlineLevel="2">
      <c r="A456" s="558"/>
      <c r="B456" s="416" t="s">
        <v>326</v>
      </c>
      <c r="C456" s="168"/>
      <c r="D456" s="277" t="s">
        <v>359</v>
      </c>
      <c r="E456" s="368">
        <f t="shared" si="998"/>
        <v>1</v>
      </c>
      <c r="F456" s="372">
        <f t="shared" ca="1" si="999"/>
        <v>171</v>
      </c>
      <c r="G456" s="472">
        <f t="shared" si="1001"/>
        <v>41624</v>
      </c>
      <c r="H456" s="369">
        <f t="shared" si="1001"/>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41624</v>
      </c>
      <c r="AAH456" s="78">
        <f t="shared" si="1003"/>
        <v>41624</v>
      </c>
      <c r="AAI456" s="77"/>
      <c r="AAJ456" s="77"/>
      <c r="AAK456" s="77"/>
      <c r="AAL456" s="89" t="str">
        <f>S.CodeName&amp; "COMMITTEE.SURVEY"</f>
        <v>COMMITTEE.SURVEY</v>
      </c>
      <c r="AAM456" s="112"/>
      <c r="AAN456"/>
      <c r="AAT456" s="23"/>
      <c r="AAU456" s="44"/>
    </row>
    <row r="457" spans="1:732" ht="15.75" customHeight="1" outlineLevel="2">
      <c r="A457" s="558"/>
      <c r="B457" s="416" t="s">
        <v>327</v>
      </c>
      <c r="C457" s="168"/>
      <c r="D457" s="277" t="s">
        <v>359</v>
      </c>
      <c r="E457" s="368">
        <f t="shared" si="998"/>
        <v>1</v>
      </c>
      <c r="F457" s="372">
        <f t="shared" ca="1" si="999"/>
        <v>171</v>
      </c>
      <c r="G457" s="472">
        <f t="shared" si="1001"/>
        <v>41624</v>
      </c>
      <c r="H457" s="369">
        <f t="shared" si="1001"/>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41624</v>
      </c>
      <c r="AAH457" s="78">
        <f t="shared" si="1003"/>
        <v>41624</v>
      </c>
      <c r="AAI457" s="77"/>
      <c r="AAJ457" s="77"/>
      <c r="AAK457" s="77"/>
      <c r="AAL457" s="89" t="str">
        <f>S.CodeName&amp; "YourName.EMAILS"</f>
        <v>YourName.EMAILS</v>
      </c>
      <c r="AAM457" s="112"/>
      <c r="AAN457"/>
      <c r="AAT457" s="23"/>
      <c r="AAU457" s="44"/>
    </row>
    <row r="458" spans="1:732" ht="15.75" customHeight="1" outlineLevel="2">
      <c r="A458" s="558"/>
      <c r="B458" s="416" t="s">
        <v>328</v>
      </c>
      <c r="C458" s="168"/>
      <c r="D458" s="277" t="s">
        <v>359</v>
      </c>
      <c r="E458" s="368">
        <f t="shared" si="998"/>
        <v>1</v>
      </c>
      <c r="F458" s="372">
        <f t="shared" ca="1" si="999"/>
        <v>171</v>
      </c>
      <c r="G458" s="472">
        <f t="shared" si="1001"/>
        <v>41624</v>
      </c>
      <c r="H458" s="369">
        <f t="shared" si="1001"/>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41624</v>
      </c>
      <c r="AAH458" s="78">
        <f t="shared" si="1003"/>
        <v>41624</v>
      </c>
      <c r="AAI458" s="77"/>
      <c r="AAJ458" s="77"/>
      <c r="AAK458" s="77"/>
      <c r="AAL458" s="89" t="str">
        <f>S.CodeName&amp; "EVALUATION"</f>
        <v>EVALUATION</v>
      </c>
      <c r="AAM458" s="112"/>
      <c r="AAN458"/>
      <c r="AAT458" s="23"/>
      <c r="AAU458" s="44"/>
    </row>
    <row r="459" spans="1:732" ht="15.75" customHeight="1" outlineLevel="2">
      <c r="A459" s="558"/>
      <c r="B459" s="462" t="s">
        <v>127</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173</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170</v>
      </c>
      <c r="C460" s="168"/>
      <c r="D460" s="277" t="s">
        <v>187</v>
      </c>
      <c r="E460" s="368">
        <f t="shared" ref="E460" si="1008">NETWORKDAYS(G460,H460,S.DDL_DEQClosed)</f>
        <v>1</v>
      </c>
      <c r="F460" s="372">
        <f t="shared" ref="F460" ca="1" si="1009">NETWORKDAYS(TODAY(),H460)</f>
        <v>130</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172</v>
      </c>
      <c r="C461" s="316"/>
      <c r="D461" s="122"/>
      <c r="E461" s="368">
        <f t="shared" ref="E461" si="1010">NETWORKDAYS(G461,H461,S.DDL_DEQClosed)</f>
        <v>1</v>
      </c>
      <c r="F461" s="372">
        <f t="shared" ref="F461" ca="1" si="1011">NETWORKDAYS(TODAY(),H461)</f>
        <v>130</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330</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173</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329</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173</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187</v>
      </c>
      <c r="E464" s="379">
        <f t="shared" ref="E464" si="1012">NETWORKDAYS(G464,H464,S.DDL_DEQClosed)</f>
        <v>78</v>
      </c>
      <c r="F464" s="380">
        <f ca="1">NETWORKDAYS(TODAY(),H464)</f>
        <v>102</v>
      </c>
      <c r="G464" s="382">
        <f>AAG464</f>
        <v>41414</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41527</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173</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173</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173</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162</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173</v>
      </c>
      <c r="AAG468" s="63"/>
      <c r="AAH468" s="63"/>
      <c r="AAI468" s="63"/>
      <c r="AAJ468" s="59"/>
      <c r="AAK468" s="59"/>
      <c r="AAL468" s="54"/>
      <c r="AAM468" s="112"/>
      <c r="AAN468"/>
      <c r="AAT468" s="23"/>
      <c r="AAU468" s="44"/>
    </row>
    <row r="469" spans="1:732" ht="15.75" customHeight="1" outlineLevel="2">
      <c r="A469" s="558"/>
      <c r="B469" s="474" t="s">
        <v>128</v>
      </c>
      <c r="C469" s="168"/>
      <c r="D469" s="277"/>
      <c r="E469" s="368">
        <f t="shared" ref="E469" si="1013">NETWORKDAYS(G469,H469,S.DDL_DEQClosed)</f>
        <v>1</v>
      </c>
      <c r="F469" s="372">
        <f t="shared" ref="F469" ca="1" si="1014">NETWORKDAYS(TODAY(),H469)</f>
        <v>171</v>
      </c>
      <c r="G469" s="449">
        <f t="shared" ref="G469:H469" si="1015">AAG469</f>
        <v>41624</v>
      </c>
      <c r="H469" s="449">
        <f t="shared" si="1015"/>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$F$376</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173</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244</v>
      </c>
      <c r="AAF471" s="613"/>
      <c r="AAG471" s="612"/>
      <c r="AAH471" s="612"/>
      <c r="AAI471" s="612"/>
      <c r="AAJ471" s="612"/>
      <c r="AAK471" s="612"/>
      <c r="AAL471" s="612"/>
      <c r="AAM471" s="612"/>
      <c r="AAN471"/>
      <c r="AAT471" s="23"/>
      <c r="AAU471" s="44"/>
    </row>
  </sheetData>
  <sheetProtection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72" yWindow="514"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142</v>
      </c>
      <c r="E1" s="38" t="s">
        <v>145</v>
      </c>
      <c r="F1" s="38" t="s">
        <v>131</v>
      </c>
      <c r="G1" s="330" t="s">
        <v>255</v>
      </c>
    </row>
    <row r="2" spans="1:7" s="23" customFormat="1" ht="25.5" customHeight="1">
      <c r="A2" s="105"/>
      <c r="B2" s="783" t="s">
        <v>143</v>
      </c>
      <c r="C2" s="783"/>
      <c r="D2" s="105"/>
      <c r="E2" s="105"/>
      <c r="F2" s="105"/>
      <c r="G2" s="105"/>
    </row>
    <row r="3" spans="1:7" s="23" customFormat="1">
      <c r="A3" s="105"/>
      <c r="B3" s="557" t="s">
        <v>27</v>
      </c>
      <c r="C3" s="105" t="s">
        <v>147</v>
      </c>
      <c r="D3" s="559" t="s">
        <v>82</v>
      </c>
      <c r="E3" s="560" t="s">
        <v>304</v>
      </c>
      <c r="F3" s="560" t="s">
        <v>302</v>
      </c>
      <c r="G3" s="105"/>
    </row>
    <row r="4" spans="1:7" s="23" customFormat="1">
      <c r="A4" s="105"/>
      <c r="B4" s="557" t="s">
        <v>20</v>
      </c>
      <c r="C4" s="105" t="s">
        <v>289</v>
      </c>
      <c r="D4" s="561" t="s">
        <v>132</v>
      </c>
      <c r="E4" s="560" t="s">
        <v>303</v>
      </c>
      <c r="F4" s="667" t="s">
        <v>146</v>
      </c>
      <c r="G4" s="105"/>
    </row>
    <row r="5" spans="1:7" s="23" customFormat="1">
      <c r="A5" s="105"/>
      <c r="B5" s="557" t="s">
        <v>26</v>
      </c>
      <c r="C5" s="105"/>
      <c r="D5" s="556" t="s">
        <v>288</v>
      </c>
      <c r="E5" s="560" t="s">
        <v>305</v>
      </c>
      <c r="F5" s="667" t="s">
        <v>146</v>
      </c>
      <c r="G5" s="105"/>
    </row>
    <row r="6" spans="1:7" s="23" customFormat="1">
      <c r="A6" s="105"/>
      <c r="B6" s="557" t="s">
        <v>286</v>
      </c>
      <c r="C6" s="105" t="s">
        <v>287</v>
      </c>
      <c r="D6" s="556" t="s">
        <v>288</v>
      </c>
      <c r="E6" s="563" t="s">
        <v>306</v>
      </c>
      <c r="F6" s="667" t="s">
        <v>146</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144</v>
      </c>
      <c r="C9" s="783"/>
      <c r="D9" s="567" t="s">
        <v>148</v>
      </c>
      <c r="E9" s="568" t="s">
        <v>149</v>
      </c>
      <c r="F9" s="105"/>
      <c r="G9" s="105"/>
    </row>
    <row r="10" spans="1:7">
      <c r="A10" s="105"/>
      <c r="B10" s="557"/>
      <c r="C10" s="558"/>
      <c r="D10" s="569" t="s">
        <v>136</v>
      </c>
      <c r="E10" s="560" t="s">
        <v>292</v>
      </c>
      <c r="F10" s="105" t="s">
        <v>293</v>
      </c>
      <c r="G10" s="105"/>
    </row>
    <row r="11" spans="1:7">
      <c r="A11" s="105"/>
      <c r="B11" s="557"/>
      <c r="C11" s="558"/>
      <c r="D11" s="569" t="s">
        <v>136</v>
      </c>
      <c r="E11" s="560" t="s">
        <v>295</v>
      </c>
      <c r="F11" s="105" t="s">
        <v>294</v>
      </c>
      <c r="G11" s="105"/>
    </row>
    <row r="12" spans="1:7" s="23" customFormat="1">
      <c r="A12" s="105"/>
      <c r="B12" s="557"/>
      <c r="C12" s="105"/>
      <c r="D12" s="566" t="s">
        <v>118</v>
      </c>
      <c r="E12" s="560" t="s">
        <v>137</v>
      </c>
      <c r="F12" s="105" t="s">
        <v>290</v>
      </c>
      <c r="G12" s="105"/>
    </row>
    <row r="13" spans="1:7" s="23" customFormat="1">
      <c r="A13" s="105"/>
      <c r="B13" s="557"/>
      <c r="C13" s="105"/>
      <c r="D13" s="565" t="s">
        <v>146</v>
      </c>
      <c r="E13" s="560" t="s">
        <v>135</v>
      </c>
      <c r="F13" s="105" t="s">
        <v>291</v>
      </c>
      <c r="G13" s="105"/>
    </row>
    <row r="14" spans="1:7" ht="18">
      <c r="A14" s="105"/>
      <c r="B14" s="783" t="s">
        <v>210</v>
      </c>
      <c r="C14" s="783"/>
      <c r="D14" s="105"/>
      <c r="E14" s="105"/>
      <c r="F14" s="105"/>
      <c r="G14" s="105"/>
    </row>
    <row r="15" spans="1:7">
      <c r="A15" s="105"/>
      <c r="B15" s="557"/>
      <c r="C15" s="105" t="s">
        <v>256</v>
      </c>
      <c r="D15" s="564" t="s">
        <v>65</v>
      </c>
      <c r="E15" s="560" t="s">
        <v>209</v>
      </c>
      <c r="F15" s="105" t="s">
        <v>212</v>
      </c>
      <c r="G15" s="105"/>
    </row>
    <row r="16" spans="1:7">
      <c r="A16" s="105"/>
      <c r="B16" s="557"/>
      <c r="C16" s="105"/>
      <c r="D16" s="25" t="s">
        <v>64</v>
      </c>
      <c r="E16" s="563" t="s">
        <v>211</v>
      </c>
      <c r="F16" s="105" t="s">
        <v>212</v>
      </c>
      <c r="G16" s="105"/>
    </row>
    <row r="17" spans="1:7">
      <c r="A17" s="105"/>
      <c r="B17" s="557"/>
      <c r="C17" s="105"/>
      <c r="D17" s="24" t="s">
        <v>63</v>
      </c>
      <c r="E17" s="563" t="s">
        <v>213</v>
      </c>
      <c r="F17" s="105" t="s">
        <v>212</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257</v>
      </c>
      <c r="F21" s="105" t="s">
        <v>0</v>
      </c>
      <c r="G21" s="105"/>
    </row>
    <row r="22" spans="1:7">
      <c r="A22" s="105"/>
      <c r="B22" s="557"/>
      <c r="C22" s="105"/>
      <c r="D22" s="105"/>
      <c r="E22" s="105" t="s">
        <v>258</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47F62F17-5FC7-4043-AF36-E9155EA49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2013-04-22T18:33:45Z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y fmtid="{D5CDD505-2E9C-101B-9397-08002B2CF9AE}" pid="3" name="_CheckOutSrcUrl">
    <vt:lpwstr>http://deqsps/programs/rulemaking/wq/pmtfee/docs/1-Planning/SCHEDULE.xlsx</vt:lpwstr>
  </property>
</Properties>
</file>