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sldx" ContentType="application/vnd.openxmlformats-officedocument.presentationml.slide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18915" windowHeight="12045" activeTab="2"/>
  </bookViews>
  <sheets>
    <sheet name="existing fees" sheetId="1" r:id="rId1"/>
    <sheet name="revenue costs" sheetId="5" r:id="rId2"/>
    <sheet name="proposed fee" sheetId="6" r:id="rId3"/>
    <sheet name="fee variability" sheetId="4" r:id="rId4"/>
    <sheet name="cost per unit" sheetId="3" r:id="rId5"/>
    <sheet name="existing fee cost per unit" sheetId="7" r:id="rId6"/>
    <sheet name="cost per unit 2-tier" sheetId="8" r:id="rId7"/>
    <sheet name="Revenue Need" sheetId="9" r:id="rId8"/>
    <sheet name="fee comparison existing-new" sheetId="10" r:id="rId9"/>
  </sheets>
  <calcPr calcId="125725"/>
</workbook>
</file>

<file path=xl/calcChain.xml><?xml version="1.0" encoding="utf-8"?>
<calcChain xmlns="http://schemas.openxmlformats.org/spreadsheetml/2006/main">
  <c r="D4" i="8"/>
  <c r="D5"/>
  <c r="D6"/>
  <c r="D7"/>
  <c r="D3"/>
  <c r="G6"/>
  <c r="G4"/>
  <c r="G7"/>
  <c r="G5"/>
  <c r="G3"/>
  <c r="F7"/>
  <c r="F6"/>
  <c r="F5"/>
  <c r="F4"/>
  <c r="F3"/>
  <c r="E4"/>
  <c r="E5"/>
  <c r="E6"/>
  <c r="E7"/>
  <c r="E3"/>
  <c r="C4"/>
  <c r="C5"/>
  <c r="C6"/>
  <c r="C7"/>
  <c r="C3"/>
  <c r="B4"/>
  <c r="B5"/>
  <c r="B6"/>
  <c r="B7"/>
  <c r="B3"/>
  <c r="P6" i="4" l="1"/>
  <c r="P7"/>
  <c r="P8"/>
  <c r="P5"/>
  <c r="P9"/>
</calcChain>
</file>

<file path=xl/sharedStrings.xml><?xml version="1.0" encoding="utf-8"?>
<sst xmlns="http://schemas.openxmlformats.org/spreadsheetml/2006/main" count="139" uniqueCount="105">
  <si>
    <t>Tier</t>
  </si>
  <si>
    <t>Market Share</t>
  </si>
  <si>
    <t>Current Fee</t>
  </si>
  <si>
    <t>Tier 1</t>
  </si>
  <si>
    <t>&gt; 1%</t>
  </si>
  <si>
    <t>Tier 2</t>
  </si>
  <si>
    <t>0.1% ≤ 1%</t>
  </si>
  <si>
    <t>Tier 3</t>
  </si>
  <si>
    <t>0.01% &lt; 0.1%</t>
  </si>
  <si>
    <t>Tier 4</t>
  </si>
  <si>
    <t>&lt; 0.01%</t>
  </si>
  <si>
    <t>Current Fee Schedule</t>
  </si>
  <si>
    <t>Average # mfrs/year = 163</t>
  </si>
  <si>
    <t>Tier 5</t>
  </si>
  <si>
    <t>Tier 6</t>
  </si>
  <si>
    <t>Tier 7**</t>
  </si>
  <si>
    <t>-*</t>
  </si>
  <si>
    <t>* no manufacturers in Tier 6 - all in Tier 7</t>
  </si>
  <si>
    <t>** average of those manufacturers with reported market share - excludes all those with zero MS</t>
  </si>
  <si>
    <t>Tier 1
# of mfrs/fee</t>
  </si>
  <si>
    <t>Tier 2
# of mfrs/fee</t>
  </si>
  <si>
    <t>Tier 3
# of mfrs/fee</t>
  </si>
  <si>
    <t>Tier 4
# of mfrs/fee</t>
  </si>
  <si>
    <t>Tier 5
# of mfrs/fee</t>
  </si>
  <si>
    <t>Tier 6
# of mfrs/fee</t>
  </si>
  <si>
    <t>Tier 7
# of mfrs/fee</t>
  </si>
  <si>
    <t>Year</t>
  </si>
  <si>
    <t xml:space="preserve">Market Share </t>
  </si>
  <si>
    <t>Fee</t>
  </si>
  <si>
    <t xml:space="preserve">Tier 1 </t>
  </si>
  <si>
    <t>5% or greater</t>
  </si>
  <si>
    <t xml:space="preserve">Tier 2 </t>
  </si>
  <si>
    <t>1% to &lt; 5%</t>
  </si>
  <si>
    <t xml:space="preserve">Tier 3 </t>
  </si>
  <si>
    <t>0.1% to &lt; 1%</t>
  </si>
  <si>
    <t xml:space="preserve">Tier 4 </t>
  </si>
  <si>
    <t>0.03% to &lt; 0.1%</t>
  </si>
  <si>
    <t xml:space="preserve">Tier 5 </t>
  </si>
  <si>
    <t>0.01% to &lt; 0.03%</t>
  </si>
  <si>
    <t xml:space="preserve">Tier 6 </t>
  </si>
  <si>
    <t>Tier 7</t>
  </si>
  <si>
    <t>&lt; 50 units</t>
  </si>
  <si>
    <r>
      <t>Notes: 1)</t>
    </r>
    <r>
      <rPr>
        <sz val="11"/>
        <color theme="1"/>
        <rFont val="Arial"/>
        <family val="2"/>
      </rPr>
      <t xml:space="preserve"> </t>
    </r>
    <r>
      <rPr>
        <sz val="11"/>
        <color rgb="FF000000"/>
        <rFont val="Arial"/>
        <family val="2"/>
      </rPr>
      <t>remaining revenue need = revenue need minus expected revenue from Tiers 6 and 7</t>
    </r>
  </si>
  <si>
    <t>Total Mfr/year</t>
  </si>
  <si>
    <t>Number of mfrs</t>
  </si>
  <si>
    <t>Number of Mfrs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</si>
  <si>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</si>
  <si>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</si>
  <si>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</si>
  <si>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</si>
  <si>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</si>
  <si>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</si>
  <si>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</si>
  <si>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</si>
  <si>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</si>
  <si>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</si>
  <si>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</si>
  <si>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</si>
  <si>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</si>
  <si>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</si>
  <si>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</si>
  <si>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</si>
  <si>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Average Cost per Unit - Proposed Fee</t>
  </si>
  <si>
    <t>Average Price/unit for current fee schedule</t>
  </si>
  <si>
    <t>Average Price/ unit</t>
  </si>
  <si>
    <t>Current Tier</t>
  </si>
  <si>
    <t>Average number of units - proposed fee structure</t>
  </si>
  <si>
    <t>Ave # of units
Low Tier</t>
  </si>
  <si>
    <t>Ave # of units
High Tier</t>
  </si>
  <si>
    <t>Average Cost/Unit
High Tier</t>
  </si>
  <si>
    <t>Average Cost/Unit
Low Tier</t>
  </si>
  <si>
    <t>big tier</t>
  </si>
  <si>
    <t>small tier</t>
  </si>
  <si>
    <t>Number of Mfrs - High Tier</t>
  </si>
  <si>
    <t>Number of Mfrs - Low Tier</t>
  </si>
  <si>
    <t>FY13*</t>
  </si>
  <si>
    <t>FY14</t>
  </si>
  <si>
    <t>FY15</t>
  </si>
  <si>
    <t>FY16</t>
  </si>
  <si>
    <t>Annual operating costs**</t>
  </si>
  <si>
    <t>Repay loan and create operating balance</t>
  </si>
  <si>
    <t>Add new products</t>
  </si>
  <si>
    <t xml:space="preserve">*Fiscal years run from July 1 through June 30. The FY designates the ending year, e.g. FY13 is the year ending June 30, 2013.  FY13 corresponds to E-Cycles billing year 2012. </t>
  </si>
  <si>
    <t>** Operating budget is held constant for FY14 &amp; 15. Efficiencies are expected to offset cost factor increases of approximately 7%.  FY16 includes allowance for a 10% cost increase over FY13.</t>
  </si>
  <si>
    <t>Average mfr/year</t>
  </si>
  <si>
    <t>Average MS/year</t>
  </si>
  <si>
    <t>Proposed Fee</t>
  </si>
  <si>
    <t>Existing fee</t>
  </si>
  <si>
    <t>Number of Proposed Mfrs</t>
  </si>
  <si>
    <t>Number of Mfrs in Existing Tier Schedule</t>
  </si>
  <si>
    <t>Oregon E-Cycles Registration Fee Change
existing fee schedule</t>
  </si>
  <si>
    <t>Fee Revenue and Program Admin costs</t>
  </si>
  <si>
    <t>response to comment - #4
fee variability
using historical market share data and proposed fee structure</t>
  </si>
  <si>
    <t>cost per unit
using historical market share data and proposed fee schedule</t>
  </si>
  <si>
    <t>cost per unit
existing fee schedule</t>
  </si>
  <si>
    <t>cost per unit
two tier proposal
using historical market share data</t>
  </si>
  <si>
    <r>
      <rPr>
        <b/>
        <sz val="16"/>
        <color theme="0"/>
        <rFont val="Calibri"/>
        <family val="2"/>
        <scheme val="minor"/>
      </rPr>
      <t>Year-by-Year Revenue Need
Oregon E-Cycles program</t>
    </r>
    <r>
      <rPr>
        <b/>
        <sz val="14"/>
        <color theme="0"/>
        <rFont val="Calibri"/>
        <family val="2"/>
        <scheme val="minor"/>
      </rPr>
      <t xml:space="preserve">
Oregon E-Cycles Registration Fee </t>
    </r>
  </si>
  <si>
    <t>impacts on fee payers
using 2012 data</t>
  </si>
  <si>
    <t xml:space="preserve">Proposed fee structure
</t>
  </si>
  <si>
    <t xml:space="preserve">                          # manufacturers in tier</t>
  </si>
  <si>
    <r>
      <t>2)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 xml:space="preserve"> Adjust so all fees are ≤ $35K and ≥ $200  </t>
    </r>
  </si>
  <si>
    <r>
      <t>Calculate to meeting remaining revenue need</t>
    </r>
    <r>
      <rPr>
        <u/>
        <vertAlign val="superscript"/>
        <sz val="11"/>
        <color rgb="FF000000"/>
        <rFont val="Arial"/>
        <family val="2"/>
      </rPr>
      <t xml:space="preserve">1. </t>
    </r>
    <r>
      <rPr>
        <u/>
        <sz val="11"/>
        <color rgb="FF000000"/>
        <rFont val="Arial"/>
        <family val="2"/>
      </rPr>
      <t>For each tier:</t>
    </r>
  </si>
  <si>
    <t xml:space="preserve">  1) Determine fee for each tier:</t>
  </si>
  <si>
    <r>
      <rPr>
        <u/>
        <sz val="11"/>
        <color rgb="FF000000"/>
        <rFont val="Arial"/>
        <family val="2"/>
      </rPr>
      <t>[Total market share of tier] x [remaining revenue need]</t>
    </r>
    <r>
      <rPr>
        <sz val="11"/>
        <color rgb="FF000000"/>
        <rFont val="Arial"/>
        <family val="2"/>
      </rPr>
      <t xml:space="preserve"> =  fee for tier</t>
    </r>
  </si>
  <si>
    <r>
      <rPr>
        <sz val="11"/>
        <color theme="1"/>
        <rFont val="Calibri"/>
        <family val="2"/>
      </rPr>
      <t>●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 xml:space="preserve">Cap any fee over $35K; distribute revenue above cap to lower tiers in proportion to market share
</t>
    </r>
    <r>
      <rPr>
        <sz val="11"/>
        <color theme="1"/>
        <rFont val="Calibri"/>
        <family val="2"/>
      </rPr>
      <t>●</t>
    </r>
    <r>
      <rPr>
        <sz val="11"/>
        <color theme="1"/>
        <rFont val="Calibri"/>
        <family val="2"/>
        <scheme val="minor"/>
      </rPr>
      <t>  Raise any fee to $200; recalculate fees for higher tiers</t>
    </r>
  </si>
</sst>
</file>

<file path=xl/styles.xml><?xml version="1.0" encoding="utf-8"?>
<styleSheet xmlns="http://schemas.openxmlformats.org/spreadsheetml/2006/main">
  <numFmts count="7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0.000%"/>
  </numFmts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Times New Roman"/>
      <family val="1"/>
    </font>
    <font>
      <u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u/>
      <vertAlign val="superscript"/>
      <sz val="11"/>
      <color rgb="FF000000"/>
      <name val="Arial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3" borderId="25" xfId="0" applyFont="1" applyFill="1" applyBorder="1" applyAlignment="1">
      <alignment horizontal="center" vertical="top"/>
    </xf>
    <xf numFmtId="0" fontId="6" fillId="3" borderId="23" xfId="0" applyFont="1" applyFill="1" applyBorder="1" applyAlignment="1">
      <alignment horizontal="center" vertical="top"/>
    </xf>
    <xf numFmtId="0" fontId="7" fillId="0" borderId="26" xfId="0" applyFont="1" applyBorder="1" applyAlignment="1">
      <alignment horizontal="center" vertical="top"/>
    </xf>
    <xf numFmtId="0" fontId="7" fillId="0" borderId="24" xfId="0" applyFont="1" applyBorder="1" applyAlignment="1">
      <alignment horizontal="center" vertical="top"/>
    </xf>
    <xf numFmtId="0" fontId="7" fillId="0" borderId="27" xfId="0" applyFont="1" applyBorder="1" applyAlignment="1">
      <alignment horizontal="center" vertical="top"/>
    </xf>
    <xf numFmtId="0" fontId="7" fillId="0" borderId="28" xfId="0" applyFont="1" applyBorder="1" applyAlignment="1">
      <alignment horizontal="center" vertical="top"/>
    </xf>
    <xf numFmtId="0" fontId="4" fillId="0" borderId="15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3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8" fillId="0" borderId="1" xfId="1" applyNumberFormat="1" applyFont="1" applyBorder="1" applyAlignment="1">
      <alignment horizontal="center"/>
    </xf>
    <xf numFmtId="165" fontId="8" fillId="0" borderId="16" xfId="1" applyNumberFormat="1" applyFont="1" applyBorder="1" applyAlignment="1">
      <alignment horizontal="center"/>
    </xf>
    <xf numFmtId="0" fontId="8" fillId="0" borderId="1" xfId="1" quotePrefix="1" applyNumberFormat="1" applyFont="1" applyBorder="1" applyAlignment="1">
      <alignment horizontal="center"/>
    </xf>
    <xf numFmtId="165" fontId="8" fillId="0" borderId="21" xfId="1" applyNumberFormat="1" applyFont="1" applyBorder="1" applyAlignment="1">
      <alignment horizontal="center"/>
    </xf>
    <xf numFmtId="165" fontId="8" fillId="0" borderId="22" xfId="1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7" fillId="0" borderId="29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3" fillId="0" borderId="0" xfId="0" applyFont="1" applyProtection="1">
      <protection locked="0"/>
    </xf>
    <xf numFmtId="0" fontId="3" fillId="3" borderId="3" xfId="0" applyFont="1" applyFill="1" applyBorder="1"/>
    <xf numFmtId="0" fontId="4" fillId="0" borderId="34" xfId="0" applyFont="1" applyBorder="1" applyAlignment="1" applyProtection="1">
      <alignment horizontal="center" wrapText="1"/>
      <protection locked="0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38" xfId="0" applyFont="1" applyBorder="1" applyAlignment="1" applyProtection="1">
      <alignment horizontal="center" wrapText="1"/>
      <protection locked="0"/>
    </xf>
    <xf numFmtId="0" fontId="4" fillId="0" borderId="39" xfId="0" applyFont="1" applyBorder="1" applyAlignment="1" applyProtection="1">
      <alignment horizontal="center" wrapText="1"/>
      <protection locked="0"/>
    </xf>
    <xf numFmtId="0" fontId="4" fillId="0" borderId="40" xfId="0" applyFont="1" applyBorder="1" applyAlignment="1">
      <alignment horizontal="center"/>
    </xf>
    <xf numFmtId="5" fontId="1" fillId="0" borderId="41" xfId="1" applyNumberFormat="1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5" fontId="1" fillId="0" borderId="43" xfId="1" applyNumberFormat="1" applyFont="1" applyBorder="1" applyAlignment="1">
      <alignment horizontal="center"/>
    </xf>
    <xf numFmtId="49" fontId="4" fillId="0" borderId="38" xfId="0" applyNumberFormat="1" applyFont="1" applyBorder="1" applyAlignment="1" applyProtection="1">
      <alignment horizontal="center" wrapText="1"/>
      <protection locked="0"/>
    </xf>
    <xf numFmtId="5" fontId="1" fillId="0" borderId="41" xfId="1" quotePrefix="1" applyNumberFormat="1" applyFont="1" applyBorder="1" applyAlignment="1">
      <alignment horizontal="center"/>
    </xf>
    <xf numFmtId="0" fontId="3" fillId="3" borderId="4" xfId="0" applyFont="1" applyFill="1" applyBorder="1"/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2" fillId="3" borderId="38" xfId="0" applyFont="1" applyFill="1" applyBorder="1" applyAlignment="1">
      <alignment horizontal="center" wrapText="1"/>
    </xf>
    <xf numFmtId="0" fontId="12" fillId="4" borderId="44" xfId="0" applyFont="1" applyFill="1" applyBorder="1" applyAlignment="1">
      <alignment horizontal="center" wrapText="1"/>
    </xf>
    <xf numFmtId="0" fontId="12" fillId="3" borderId="34" xfId="0" applyFont="1" applyFill="1" applyBorder="1"/>
    <xf numFmtId="0" fontId="12" fillId="3" borderId="39" xfId="0" applyFont="1" applyFill="1" applyBorder="1"/>
    <xf numFmtId="0" fontId="0" fillId="0" borderId="6" xfId="0" applyNumberFormat="1" applyBorder="1"/>
    <xf numFmtId="0" fontId="0" fillId="0" borderId="40" xfId="0" applyBorder="1"/>
    <xf numFmtId="0" fontId="10" fillId="0" borderId="1" xfId="0" applyFont="1" applyBorder="1"/>
    <xf numFmtId="0" fontId="10" fillId="0" borderId="41" xfId="0" applyFont="1" applyBorder="1"/>
    <xf numFmtId="0" fontId="10" fillId="0" borderId="40" xfId="0" applyFont="1" applyBorder="1" applyAlignment="1">
      <alignment horizontal="center"/>
    </xf>
    <xf numFmtId="3" fontId="1" fillId="0" borderId="1" xfId="1" applyNumberFormat="1" applyBorder="1" applyAlignment="1">
      <alignment horizontal="center"/>
    </xf>
    <xf numFmtId="0" fontId="1" fillId="0" borderId="41" xfId="1" applyNumberFormat="1" applyBorder="1" applyAlignment="1">
      <alignment horizontal="center"/>
    </xf>
    <xf numFmtId="0" fontId="10" fillId="0" borderId="42" xfId="0" applyFont="1" applyBorder="1" applyAlignment="1">
      <alignment horizontal="center"/>
    </xf>
    <xf numFmtId="3" fontId="1" fillId="0" borderId="45" xfId="1" applyNumberFormat="1" applyBorder="1" applyAlignment="1">
      <alignment horizontal="center"/>
    </xf>
    <xf numFmtId="0" fontId="1" fillId="0" borderId="43" xfId="1" applyNumberFormat="1" applyBorder="1" applyAlignment="1">
      <alignment horizontal="center"/>
    </xf>
    <xf numFmtId="0" fontId="10" fillId="0" borderId="15" xfId="0" applyFont="1" applyBorder="1"/>
    <xf numFmtId="0" fontId="1" fillId="0" borderId="15" xfId="1" applyNumberFormat="1" applyBorder="1" applyAlignment="1">
      <alignment horizontal="center"/>
    </xf>
    <xf numFmtId="0" fontId="1" fillId="0" borderId="15" xfId="1" quotePrefix="1" applyNumberFormat="1" applyBorder="1" applyAlignment="1">
      <alignment horizontal="center"/>
    </xf>
    <xf numFmtId="0" fontId="1" fillId="0" borderId="46" xfId="1" applyNumberFormat="1" applyBorder="1" applyAlignment="1">
      <alignment horizontal="center"/>
    </xf>
    <xf numFmtId="0" fontId="0" fillId="0" borderId="37" xfId="0" applyNumberFormat="1" applyBorder="1"/>
    <xf numFmtId="0" fontId="10" fillId="0" borderId="47" xfId="0" applyFont="1" applyBorder="1"/>
    <xf numFmtId="0" fontId="1" fillId="0" borderId="47" xfId="1" applyNumberFormat="1" applyBorder="1" applyAlignment="1">
      <alignment horizontal="center"/>
    </xf>
    <xf numFmtId="0" fontId="1" fillId="0" borderId="48" xfId="1" applyNumberFormat="1" applyBorder="1" applyAlignment="1">
      <alignment horizontal="center"/>
    </xf>
    <xf numFmtId="0" fontId="0" fillId="0" borderId="0" xfId="0" applyBorder="1"/>
    <xf numFmtId="0" fontId="10" fillId="0" borderId="1" xfId="0" applyFont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3" fontId="0" fillId="0" borderId="45" xfId="0" applyNumberFormat="1" applyBorder="1" applyAlignment="1">
      <alignment horizontal="center"/>
    </xf>
    <xf numFmtId="0" fontId="10" fillId="0" borderId="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 wrapText="1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1" xfId="0" applyBorder="1" applyAlignment="1">
      <alignment horizontal="center"/>
    </xf>
    <xf numFmtId="165" fontId="0" fillId="0" borderId="45" xfId="0" applyNumberFormat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3" xfId="0" applyBorder="1" applyAlignment="1">
      <alignment horizontal="center"/>
    </xf>
    <xf numFmtId="0" fontId="3" fillId="0" borderId="0" xfId="0" applyFont="1" applyAlignment="1">
      <alignment wrapText="1"/>
    </xf>
    <xf numFmtId="0" fontId="10" fillId="0" borderId="1" xfId="0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164" fontId="10" fillId="0" borderId="18" xfId="0" applyNumberFormat="1" applyFont="1" applyBorder="1" applyAlignment="1">
      <alignment horizontal="center"/>
    </xf>
    <xf numFmtId="164" fontId="10" fillId="0" borderId="39" xfId="0" applyNumberFormat="1" applyFont="1" applyBorder="1" applyAlignment="1">
      <alignment horizontal="center"/>
    </xf>
    <xf numFmtId="0" fontId="0" fillId="0" borderId="1" xfId="0" applyBorder="1"/>
    <xf numFmtId="0" fontId="0" fillId="0" borderId="41" xfId="0" applyBorder="1"/>
    <xf numFmtId="0" fontId="0" fillId="0" borderId="40" xfId="0" applyBorder="1" applyAlignment="1">
      <alignment wrapText="1"/>
    </xf>
    <xf numFmtId="164" fontId="0" fillId="0" borderId="1" xfId="0" applyNumberFormat="1" applyBorder="1" applyAlignment="1">
      <alignment horizontal="center"/>
    </xf>
    <xf numFmtId="164" fontId="0" fillId="0" borderId="41" xfId="0" applyNumberFormat="1" applyBorder="1" applyAlignment="1">
      <alignment horizontal="center"/>
    </xf>
    <xf numFmtId="164" fontId="0" fillId="0" borderId="50" xfId="0" applyNumberFormat="1" applyBorder="1" applyAlignment="1">
      <alignment horizontal="center"/>
    </xf>
    <xf numFmtId="164" fontId="0" fillId="0" borderId="51" xfId="0" applyNumberFormat="1" applyBorder="1" applyAlignment="1">
      <alignment horizontal="center"/>
    </xf>
    <xf numFmtId="164" fontId="15" fillId="0" borderId="18" xfId="0" applyNumberFormat="1" applyFont="1" applyBorder="1" applyAlignment="1">
      <alignment horizontal="center"/>
    </xf>
    <xf numFmtId="164" fontId="15" fillId="0" borderId="39" xfId="0" applyNumberFormat="1" applyFont="1" applyBorder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2" fontId="15" fillId="0" borderId="14" xfId="0" applyNumberFormat="1" applyFont="1" applyBorder="1" applyAlignment="1">
      <alignment horizontal="center"/>
    </xf>
    <xf numFmtId="2" fontId="0" fillId="0" borderId="14" xfId="0" applyNumberFormat="1" applyBorder="1" applyAlignment="1"/>
    <xf numFmtId="2" fontId="0" fillId="0" borderId="4" xfId="0" applyNumberFormat="1" applyBorder="1" applyAlignment="1"/>
    <xf numFmtId="0" fontId="6" fillId="3" borderId="54" xfId="0" applyFont="1" applyFill="1" applyBorder="1" applyAlignment="1">
      <alignment horizontal="center" vertical="top"/>
    </xf>
    <xf numFmtId="164" fontId="4" fillId="0" borderId="52" xfId="0" applyNumberFormat="1" applyFont="1" applyBorder="1" applyAlignment="1">
      <alignment horizontal="center"/>
    </xf>
    <xf numFmtId="164" fontId="5" fillId="0" borderId="52" xfId="0" applyNumberFormat="1" applyFont="1" applyBorder="1" applyAlignment="1">
      <alignment horizontal="center"/>
    </xf>
    <xf numFmtId="164" fontId="5" fillId="0" borderId="53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6" fillId="3" borderId="41" xfId="0" applyFont="1" applyFill="1" applyBorder="1" applyAlignment="1">
      <alignment horizontal="center" vertical="top" wrapText="1"/>
    </xf>
    <xf numFmtId="10" fontId="4" fillId="5" borderId="41" xfId="0" applyNumberFormat="1" applyFont="1" applyFill="1" applyBorder="1" applyAlignment="1">
      <alignment horizontal="center"/>
    </xf>
    <xf numFmtId="10" fontId="4" fillId="0" borderId="41" xfId="0" applyNumberFormat="1" applyFont="1" applyFill="1" applyBorder="1" applyAlignment="1">
      <alignment horizontal="center"/>
    </xf>
    <xf numFmtId="166" fontId="4" fillId="0" borderId="4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65" fontId="10" fillId="0" borderId="0" xfId="0" applyNumberFormat="1" applyFont="1" applyAlignment="1">
      <alignment horizontal="center" wrapText="1"/>
    </xf>
    <xf numFmtId="164" fontId="0" fillId="0" borderId="0" xfId="0" applyNumberFormat="1" applyAlignment="1">
      <alignment horizontal="center"/>
    </xf>
    <xf numFmtId="0" fontId="7" fillId="0" borderId="11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0" fillId="0" borderId="0" xfId="0" applyAlignment="1">
      <alignment horizontal="left" indent="2"/>
    </xf>
    <xf numFmtId="0" fontId="20" fillId="0" borderId="0" xfId="0" applyFont="1" applyAlignment="1">
      <alignment horizontal="left" indent="2"/>
    </xf>
    <xf numFmtId="0" fontId="21" fillId="0" borderId="0" xfId="0" applyFont="1" applyAlignment="1">
      <alignment horizontal="left" indent="5"/>
    </xf>
    <xf numFmtId="0" fontId="18" fillId="0" borderId="0" xfId="0" applyFont="1"/>
    <xf numFmtId="0" fontId="12" fillId="0" borderId="8" xfId="0" applyFont="1" applyBorder="1" applyAlignment="1">
      <alignment horizontal="center" vertical="top" wrapText="1"/>
    </xf>
    <xf numFmtId="0" fontId="21" fillId="0" borderId="30" xfId="0" applyFont="1" applyFill="1" applyBorder="1" applyAlignment="1">
      <alignment horizontal="left" wrapText="1" indent="4"/>
    </xf>
    <xf numFmtId="6" fontId="7" fillId="0" borderId="55" xfId="0" applyNumberFormat="1" applyFont="1" applyBorder="1" applyAlignment="1">
      <alignment horizontal="center" wrapText="1"/>
    </xf>
    <xf numFmtId="0" fontId="11" fillId="0" borderId="55" xfId="0" applyFont="1" applyBorder="1" applyAlignment="1">
      <alignment wrapText="1"/>
    </xf>
    <xf numFmtId="0" fontId="7" fillId="0" borderId="8" xfId="0" applyFont="1" applyBorder="1" applyAlignment="1">
      <alignment horizontal="center" vertical="top" wrapText="1"/>
    </xf>
    <xf numFmtId="0" fontId="7" fillId="0" borderId="29" xfId="0" applyFont="1" applyBorder="1" applyAlignment="1">
      <alignment wrapText="1"/>
    </xf>
    <xf numFmtId="0" fontId="0" fillId="0" borderId="56" xfId="0" applyFill="1" applyBorder="1" applyAlignment="1" applyProtection="1">
      <alignment horizontal="left" indent="2"/>
      <protection locked="0"/>
    </xf>
    <xf numFmtId="0" fontId="7" fillId="0" borderId="57" xfId="0" applyFont="1" applyBorder="1" applyAlignment="1">
      <alignment horizontal="center" vertical="top" wrapText="1"/>
    </xf>
    <xf numFmtId="0" fontId="7" fillId="5" borderId="56" xfId="0" applyFont="1" applyFill="1" applyBorder="1" applyAlignment="1"/>
    <xf numFmtId="0" fontId="0" fillId="5" borderId="30" xfId="0" applyFill="1" applyBorder="1" applyAlignment="1">
      <alignment horizontal="left" vertical="top" indent="2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6" fillId="2" borderId="31" xfId="0" applyFont="1" applyFill="1" applyBorder="1" applyAlignment="1">
      <alignment horizontal="right" vertical="top" wrapText="1"/>
    </xf>
    <xf numFmtId="0" fontId="3" fillId="0" borderId="32" xfId="0" applyFont="1" applyBorder="1" applyAlignment="1">
      <alignment horizontal="right" wrapText="1"/>
    </xf>
    <xf numFmtId="0" fontId="3" fillId="0" borderId="8" xfId="0" applyFont="1" applyBorder="1" applyAlignment="1">
      <alignment horizontal="right" wrapText="1"/>
    </xf>
    <xf numFmtId="0" fontId="0" fillId="0" borderId="13" xfId="0" applyBorder="1" applyAlignment="1">
      <alignment horizontal="right" wrapText="1"/>
    </xf>
    <xf numFmtId="0" fontId="13" fillId="0" borderId="0" xfId="0" applyFont="1" applyAlignment="1">
      <alignment wrapText="1"/>
    </xf>
    <xf numFmtId="0" fontId="7" fillId="0" borderId="31" xfId="0" applyFont="1" applyBorder="1" applyAlignment="1">
      <alignment vertical="top" wrapText="1"/>
    </xf>
    <xf numFmtId="0" fontId="7" fillId="0" borderId="32" xfId="0" applyFont="1" applyBorder="1" applyAlignment="1">
      <alignment vertical="top" wrapText="1"/>
    </xf>
    <xf numFmtId="0" fontId="7" fillId="0" borderId="33" xfId="0" applyFont="1" applyBorder="1" applyAlignment="1">
      <alignment vertical="top" wrapText="1"/>
    </xf>
    <xf numFmtId="0" fontId="14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4" fillId="3" borderId="5" xfId="0" applyFont="1" applyFill="1" applyBorder="1" applyAlignment="1">
      <alignment horizontal="center" wrapText="1"/>
    </xf>
    <xf numFmtId="0" fontId="3" fillId="3" borderId="6" xfId="0" applyFont="1" applyFill="1" applyBorder="1"/>
    <xf numFmtId="0" fontId="3" fillId="0" borderId="0" xfId="0" applyFont="1" applyAlignment="1">
      <alignment wrapText="1"/>
    </xf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wrapText="1"/>
    </xf>
    <xf numFmtId="0" fontId="4" fillId="3" borderId="3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2" fontId="15" fillId="0" borderId="3" xfId="0" applyNumberFormat="1" applyFon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10" fillId="0" borderId="5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10" fillId="0" borderId="49" xfId="0" applyFont="1" applyBorder="1" applyAlignment="1">
      <alignment wrapText="1"/>
    </xf>
    <xf numFmtId="0" fontId="15" fillId="0" borderId="3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4" xfId="0" applyBorder="1" applyAlignment="1">
      <alignment wrapText="1"/>
    </xf>
    <xf numFmtId="0" fontId="16" fillId="6" borderId="9" xfId="0" applyFont="1" applyFill="1" applyBorder="1" applyAlignment="1">
      <alignment horizontal="center" wrapText="1"/>
    </xf>
    <xf numFmtId="0" fontId="16" fillId="6" borderId="10" xfId="0" applyFont="1" applyFill="1" applyBorder="1" applyAlignment="1">
      <alignment horizontal="center" wrapText="1"/>
    </xf>
    <xf numFmtId="0" fontId="16" fillId="6" borderId="11" xfId="0" applyFont="1" applyFill="1" applyBorder="1" applyAlignment="1">
      <alignment horizontal="center" wrapText="1"/>
    </xf>
    <xf numFmtId="0" fontId="0" fillId="0" borderId="0" xfId="0" applyAlignment="1">
      <alignment wrapText="1"/>
    </xf>
  </cellXfs>
  <cellStyles count="10">
    <cellStyle name="Comma 2" xfId="2"/>
    <cellStyle name="Comma 2 2" xfId="3"/>
    <cellStyle name="Currency 2" xfId="4"/>
    <cellStyle name="Currency 2 2" xfId="5"/>
    <cellStyle name="Normal" xfId="0" builtinId="0"/>
    <cellStyle name="Normal 2" xfId="6"/>
    <cellStyle name="Normal 3" xfId="7"/>
    <cellStyle name="Normal 3 2" xfId="1"/>
    <cellStyle name="Percent 2" xfId="8"/>
    <cellStyle name="Percent 2 2" xfId="9"/>
  </cellStyles>
  <dxfs count="49"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5" formatCode="&quot;$&quot;#,##0.00"/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5" formatCode="&quot;$&quot;#,##0.00"/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5" formatCode="&quot;$&quot;#,##0.00"/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5" formatCode="&quot;$&quot;#,##0.00"/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5" formatCode="&quot;$&quot;#,##0.00"/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5" formatCode="&quot;$&quot;#,##0.00"/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5" formatCode="&quot;$&quot;#,##0.00"/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relativeIndent="0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center" vertical="bottom" textRotation="0" wrapText="0" indent="0" relativeIndent="0" justifyLastLine="0" shrinkToFit="0" mergeCell="0" readingOrder="0"/>
      <border diagonalUp="0" diagonalDown="0" outline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  <numFmt numFmtId="9" formatCode="&quot;$&quot;#,##0_);\(&quot;$&quot;#,##0\)"/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relativeIndent="0" justifyLastLine="0" shrinkToFit="0" mergeCell="0" readingOrder="0"/>
      <border diagonalUp="0" diagonalDown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  <numFmt numFmtId="9" formatCode="&quot;$&quot;#,##0_);\(&quot;$&quot;#,##0\)"/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relativeIndent="0" justifyLastLine="0" shrinkToFit="0" mergeCell="0" readingOrder="0"/>
      <border diagonalUp="0" diagonalDown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  <numFmt numFmtId="9" formatCode="&quot;$&quot;#,##0_);\(&quot;$&quot;#,##0\)"/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relativeIndent="0" justifyLastLine="0" shrinkToFit="0" mergeCell="0" readingOrder="0"/>
      <border diagonalUp="0" diagonalDown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  <numFmt numFmtId="9" formatCode="&quot;$&quot;#,##0_);\(&quot;$&quot;#,##0\)"/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relativeIndent="0" justifyLastLine="0" shrinkToFit="0" mergeCell="0" readingOrder="0"/>
      <border diagonalUp="0" diagonalDown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  <numFmt numFmtId="9" formatCode="&quot;$&quot;#,##0_);\(&quot;$&quot;#,##0\)"/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relativeIndent="0" justifyLastLine="0" shrinkToFit="0" mergeCell="0" readingOrder="0"/>
      <border diagonalUp="0" diagonalDown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  <numFmt numFmtId="9" formatCode="&quot;$&quot;#,##0_);\(&quot;$&quot;#,##0\)"/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relativeIndent="0" justifyLastLine="0" shrinkToFit="0" mergeCell="0" readingOrder="0"/>
      <border diagonalUp="0" diagonalDown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  <numFmt numFmtId="9" formatCode="&quot;$&quot;#,##0_);\(&quot;$&quot;#,##0\)"/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relativeIndent="0" justifyLastLine="0" shrinkToFit="0" mergeCell="0" readingOrder="0"/>
      <border diagonalUp="0" diagonalDown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relativeIndent="0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1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bottom" textRotation="0" wrapText="1" indent="0" relativeIndent="0" justifyLastLine="0" shrinkToFit="0" mergeCell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center" vertical="top" textRotation="0" wrapText="1" indent="0" relativeIndent="0" justifyLastLine="0" shrinkToFit="0" mergeCell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center" vertical="top" textRotation="0" wrapText="1" indent="0" relativeIndent="255" justifyLastLine="0" shrinkToFit="0" mergeCell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3" formatCode="#,##0"/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4" formatCode="&quot;$&quot;#,##0"/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center" vertical="top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center" vertical="top" textRotation="0" wrapText="0" indent="0" relativeIndent="0" justifyLastLine="0" shrinkToFit="0" mergeCell="0" readingOrder="0"/>
    </dxf>
    <dxf>
      <border>
        <top style="thin">
          <color rgb="FF000000"/>
        </top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>
          <fgColor indexed="64"/>
        </patternFill>
      </fill>
      <alignment textRotation="0" indent="0" relativeIndent="0" justifyLastLine="0" shrinkToFit="0" readingOrder="0"/>
      <border diagonalUp="0" diagonalDown="0" outline="0"/>
    </dxf>
    <dxf>
      <border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6"/>
        </patternFill>
      </fill>
      <alignment horizontal="center" vertical="top" textRotation="0" wrapText="0" indent="0" relativeIndent="0" justifyLastLine="0" shrinkToFit="0" mergeCell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ables/table1.xml><?xml version="1.0" encoding="utf-8"?>
<table xmlns="http://schemas.openxmlformats.org/spreadsheetml/2006/main" id="2" name="Table2" displayName="Table2" ref="A3:D7" totalsRowShown="0" headerRowDxfId="48" dataDxfId="46" headerRowBorderDxfId="47" tableBorderDxfId="45" totalsRowBorderDxfId="44">
  <tableColumns count="4">
    <tableColumn id="1" name="Tier" dataDxfId="43"/>
    <tableColumn id="2" name="Market Share" dataDxfId="42"/>
    <tableColumn id="3" name="Current Fee" dataDxfId="41"/>
    <tableColumn id="4" name="Average mfr/year" dataDxfId="40"/>
  </tableColumns>
  <tableStyleInfo name="TableStyleMedium18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2:C10" totalsRowShown="0" headerRowDxfId="39" headerRowBorderDxfId="38" tableBorderDxfId="37">
  <tableColumns count="3">
    <tableColumn id="1" name="Tier" dataDxfId="36"/>
    <tableColumn id="2" name="Market Share " dataDxfId="35"/>
    <tableColumn id="3" name="Fee" dataDxfId="34"/>
  </tableColumns>
  <tableStyleInfo name="TableStyleMedium18" showFirstColumn="0" showLastColumn="0" showRowStripes="1" showColumnStripes="0"/>
</table>
</file>

<file path=xl/tables/table3.xml><?xml version="1.0" encoding="utf-8"?>
<table xmlns="http://schemas.openxmlformats.org/spreadsheetml/2006/main" id="6" name="Table6" displayName="Table6" ref="A4:P9" totalsRowShown="0" headerRowDxfId="33" dataDxfId="31" headerRowBorderDxfId="32" tableBorderDxfId="30" totalsRowBorderDxfId="29">
  <tableColumns count="16">
    <tableColumn id="1" name="Column1" dataDxfId="28"/>
    <tableColumn id="2" name="Column2" dataDxfId="27"/>
    <tableColumn id="3" name="Column3" dataDxfId="26" dataCellStyle="Normal 3 2"/>
    <tableColumn id="4" name="Column4" dataDxfId="25"/>
    <tableColumn id="5" name="Column5" dataDxfId="24" dataCellStyle="Normal 3 2"/>
    <tableColumn id="6" name="Column6" dataDxfId="23"/>
    <tableColumn id="7" name="Column7" dataDxfId="22" dataCellStyle="Normal 3 2"/>
    <tableColumn id="8" name="Column8" dataDxfId="21"/>
    <tableColumn id="9" name="Column9" dataDxfId="20" dataCellStyle="Normal 3 2"/>
    <tableColumn id="10" name="Column10" dataDxfId="19"/>
    <tableColumn id="11" name="Column11" dataDxfId="18" dataCellStyle="Normal 3 2"/>
    <tableColumn id="12" name="Column12" dataDxfId="17"/>
    <tableColumn id="13" name="Column13" dataDxfId="16" dataCellStyle="Normal 3 2"/>
    <tableColumn id="14" name="Column14" dataDxfId="15"/>
    <tableColumn id="15" name="Column15" dataDxfId="14" dataCellStyle="Normal 3 2"/>
    <tableColumn id="16" name="Column16" dataDxfId="13">
      <calculatedColumnFormula>B5+D5+F5+H5+L5+N5+J5</calculatedColumnFormula>
    </tableColumn>
  </tableColumns>
  <tableStyleInfo name="TableStyleMedium18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4:H9" totalsRowShown="0" headerRowDxfId="12" dataDxfId="10" headerRowBorderDxfId="11" tableBorderDxfId="9" totalsRowBorderDxfId="8" dataCellStyle="Normal 3 2">
  <tableColumns count="8">
    <tableColumn id="1" name="Year" dataDxfId="7"/>
    <tableColumn id="2" name="Tier 1" dataDxfId="6" dataCellStyle="Normal 3 2"/>
    <tableColumn id="3" name="Tier 2" dataDxfId="5" dataCellStyle="Normal 3 2"/>
    <tableColumn id="4" name="Tier 3" dataDxfId="4" dataCellStyle="Normal 3 2"/>
    <tableColumn id="5" name="Tier 4" dataDxfId="3" dataCellStyle="Normal 3 2"/>
    <tableColumn id="6" name="Tier 5" dataDxfId="2" dataCellStyle="Normal 3 2"/>
    <tableColumn id="7" name="Tier 6" dataDxfId="1" dataCellStyle="Normal 3 2"/>
    <tableColumn id="8" name="Tier 7**" dataDxfId="0" dataCellStyle="Normal 3 2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Office_PowerPoint_Slide1.sld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7"/>
  <sheetViews>
    <sheetView workbookViewId="0">
      <selection activeCell="D7" sqref="D7"/>
    </sheetView>
  </sheetViews>
  <sheetFormatPr defaultRowHeight="14.25"/>
  <cols>
    <col min="1" max="1" width="9.140625" style="2"/>
    <col min="2" max="2" width="16.140625" style="2" customWidth="1"/>
    <col min="3" max="3" width="14.7109375" style="2" customWidth="1"/>
    <col min="4" max="4" width="29.7109375" style="2" customWidth="1"/>
    <col min="5" max="5" width="19.5703125" style="2" bestFit="1" customWidth="1"/>
    <col min="6" max="16384" width="9.140625" style="2"/>
  </cols>
  <sheetData>
    <row r="1" spans="1:13" ht="45" customHeight="1" thickBot="1">
      <c r="A1" s="127" t="s">
        <v>90</v>
      </c>
      <c r="B1" s="127"/>
      <c r="C1" s="127"/>
      <c r="D1" s="127"/>
      <c r="E1" s="128"/>
      <c r="F1" s="1"/>
    </row>
    <row r="2" spans="1:13" ht="15.75" customHeight="1">
      <c r="A2" s="129" t="s">
        <v>11</v>
      </c>
      <c r="B2" s="130"/>
      <c r="C2" s="130"/>
      <c r="D2" s="130"/>
      <c r="E2" s="131"/>
    </row>
    <row r="3" spans="1:13" ht="15">
      <c r="A3" s="7" t="s">
        <v>0</v>
      </c>
      <c r="B3" s="8" t="s">
        <v>1</v>
      </c>
      <c r="C3" s="97" t="s">
        <v>2</v>
      </c>
      <c r="D3" s="101" t="s">
        <v>84</v>
      </c>
      <c r="E3" s="104" t="s">
        <v>85</v>
      </c>
    </row>
    <row r="4" spans="1:13" ht="15">
      <c r="A4" s="9" t="s">
        <v>3</v>
      </c>
      <c r="B4" s="10" t="s">
        <v>4</v>
      </c>
      <c r="C4" s="98">
        <v>15000</v>
      </c>
      <c r="D4" s="102">
        <v>17</v>
      </c>
      <c r="E4" s="105">
        <v>5.3999999999999999E-2</v>
      </c>
    </row>
    <row r="5" spans="1:13" ht="15">
      <c r="A5" s="9" t="s">
        <v>5</v>
      </c>
      <c r="B5" s="10" t="s">
        <v>6</v>
      </c>
      <c r="C5" s="99">
        <v>5000</v>
      </c>
      <c r="D5" s="103">
        <v>17</v>
      </c>
      <c r="E5" s="106">
        <v>3.8E-3</v>
      </c>
    </row>
    <row r="6" spans="1:13" ht="15">
      <c r="A6" s="9" t="s">
        <v>7</v>
      </c>
      <c r="B6" s="10" t="s">
        <v>8</v>
      </c>
      <c r="C6" s="99">
        <v>200</v>
      </c>
      <c r="D6" s="103">
        <v>18</v>
      </c>
      <c r="E6" s="105">
        <v>4.0999999999999994E-4</v>
      </c>
    </row>
    <row r="7" spans="1:13" ht="15.75" thickBot="1">
      <c r="A7" s="11" t="s">
        <v>9</v>
      </c>
      <c r="B7" s="12" t="s">
        <v>10</v>
      </c>
      <c r="C7" s="100">
        <v>40</v>
      </c>
      <c r="D7" s="103">
        <v>111</v>
      </c>
      <c r="E7" s="107">
        <v>2.4000000000000001E-5</v>
      </c>
      <c r="G7" s="77"/>
      <c r="H7" s="77"/>
      <c r="I7" s="77"/>
      <c r="J7" s="77"/>
      <c r="K7" s="77"/>
      <c r="L7" s="77"/>
    </row>
    <row r="8" spans="1:13" ht="15.75" thickBot="1">
      <c r="A8" s="132" t="s">
        <v>12</v>
      </c>
      <c r="B8" s="133"/>
      <c r="C8" s="133"/>
      <c r="D8" s="134"/>
      <c r="E8" s="135"/>
      <c r="H8" s="77"/>
      <c r="I8" s="77"/>
      <c r="J8" s="77"/>
      <c r="K8" s="77"/>
      <c r="L8" s="77"/>
      <c r="M8" s="77"/>
    </row>
    <row r="9" spans="1:13">
      <c r="A9" s="4"/>
      <c r="B9" s="4"/>
      <c r="C9" s="4"/>
    </row>
    <row r="10" spans="1:13" ht="15">
      <c r="A10" s="5"/>
      <c r="B10" s="5"/>
      <c r="C10" s="4"/>
    </row>
    <row r="11" spans="1:13" ht="15">
      <c r="A11" s="5"/>
      <c r="B11" s="6"/>
      <c r="C11" s="4"/>
    </row>
    <row r="12" spans="1:13" ht="15">
      <c r="A12" s="5"/>
      <c r="B12" s="6"/>
      <c r="C12" s="4"/>
    </row>
    <row r="13" spans="1:13" ht="15">
      <c r="A13" s="5"/>
      <c r="B13" s="6"/>
      <c r="C13" s="4"/>
    </row>
    <row r="14" spans="1:13" ht="15">
      <c r="A14" s="5"/>
      <c r="B14" s="6"/>
      <c r="C14" s="4"/>
    </row>
    <row r="15" spans="1:13" ht="15">
      <c r="A15" s="5"/>
      <c r="B15" s="6"/>
      <c r="C15" s="4"/>
    </row>
    <row r="16" spans="1:13">
      <c r="A16" s="4"/>
      <c r="B16" s="4"/>
      <c r="C16" s="4"/>
    </row>
    <row r="17" spans="1:3">
      <c r="A17" s="4"/>
      <c r="B17" s="4"/>
      <c r="C17" s="4"/>
    </row>
  </sheetData>
  <mergeCells count="3">
    <mergeCell ref="A1:E1"/>
    <mergeCell ref="A2:E2"/>
    <mergeCell ref="A8:E8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G3"/>
  <sheetViews>
    <sheetView workbookViewId="0">
      <selection activeCell="C26" sqref="C26"/>
    </sheetView>
  </sheetViews>
  <sheetFormatPr defaultRowHeight="15"/>
  <cols>
    <col min="7" max="7" width="10.85546875" customWidth="1"/>
  </cols>
  <sheetData>
    <row r="1" spans="1:7">
      <c r="A1" s="136" t="s">
        <v>91</v>
      </c>
      <c r="B1" s="136"/>
      <c r="C1" s="136"/>
      <c r="D1" s="136"/>
      <c r="E1" s="136"/>
      <c r="F1" s="136"/>
      <c r="G1" s="136"/>
    </row>
    <row r="2" spans="1:7">
      <c r="A2" s="136"/>
      <c r="B2" s="136"/>
      <c r="C2" s="136"/>
      <c r="D2" s="136"/>
      <c r="E2" s="136"/>
      <c r="F2" s="136"/>
      <c r="G2" s="136"/>
    </row>
    <row r="3" spans="1:7" ht="33.75" customHeight="1">
      <c r="A3" s="136"/>
      <c r="B3" s="136"/>
      <c r="C3" s="136"/>
      <c r="D3" s="136"/>
      <c r="E3" s="136"/>
      <c r="F3" s="136"/>
      <c r="G3" s="136"/>
    </row>
  </sheetData>
  <mergeCells count="1">
    <mergeCell ref="A1:G3"/>
  </mergeCells>
  <pageMargins left="0.7" right="0.7" top="0.75" bottom="0.75" header="0.3" footer="0.3"/>
  <pageSetup orientation="landscape" r:id="rId1"/>
  <legacyDrawing r:id="rId2"/>
  <oleObjects>
    <oleObject progId="PowerPoint.Slide.12" shapeId="1025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C26"/>
  <sheetViews>
    <sheetView tabSelected="1" workbookViewId="0">
      <selection activeCell="C26" sqref="C26"/>
    </sheetView>
  </sheetViews>
  <sheetFormatPr defaultRowHeight="15"/>
  <cols>
    <col min="1" max="1" width="24" customWidth="1"/>
    <col min="2" max="2" width="32.140625" customWidth="1"/>
    <col min="3" max="3" width="63.28515625" customWidth="1"/>
  </cols>
  <sheetData>
    <row r="1" spans="1:3" ht="45" customHeight="1">
      <c r="A1" s="140" t="s">
        <v>98</v>
      </c>
      <c r="B1" s="141"/>
      <c r="C1" s="141"/>
    </row>
    <row r="2" spans="1:3" ht="15.75" thickBot="1">
      <c r="A2" s="112" t="s">
        <v>0</v>
      </c>
      <c r="B2" s="112" t="s">
        <v>27</v>
      </c>
      <c r="C2" s="117" t="s">
        <v>28</v>
      </c>
    </row>
    <row r="3" spans="1:3" ht="18" thickBot="1">
      <c r="A3" s="111" t="s">
        <v>29</v>
      </c>
      <c r="B3" s="24" t="s">
        <v>30</v>
      </c>
      <c r="C3" s="120" t="s">
        <v>101</v>
      </c>
    </row>
    <row r="4" spans="1:3" ht="15.75" thickBot="1">
      <c r="A4" s="25"/>
      <c r="B4" s="124"/>
      <c r="C4" s="122" t="s">
        <v>102</v>
      </c>
    </row>
    <row r="5" spans="1:3" ht="15.75" thickBot="1">
      <c r="A5" s="25" t="s">
        <v>31</v>
      </c>
      <c r="B5" s="121" t="s">
        <v>32</v>
      </c>
      <c r="C5" s="125" t="s">
        <v>103</v>
      </c>
    </row>
    <row r="6" spans="1:3" ht="15.75" thickBot="1">
      <c r="A6" s="25" t="s">
        <v>33</v>
      </c>
      <c r="B6" s="121" t="s">
        <v>34</v>
      </c>
      <c r="C6" s="126" t="s">
        <v>99</v>
      </c>
    </row>
    <row r="7" spans="1:3" ht="15.75" thickBot="1">
      <c r="A7" s="25" t="s">
        <v>35</v>
      </c>
      <c r="B7" s="25" t="s">
        <v>36</v>
      </c>
      <c r="C7" s="123" t="s">
        <v>100</v>
      </c>
    </row>
    <row r="8" spans="1:3" ht="50.25" customHeight="1" thickBot="1">
      <c r="A8" s="25" t="s">
        <v>37</v>
      </c>
      <c r="B8" s="25" t="s">
        <v>38</v>
      </c>
      <c r="C8" s="118" t="s">
        <v>104</v>
      </c>
    </row>
    <row r="9" spans="1:3" ht="15.75" thickBot="1">
      <c r="A9" s="25" t="s">
        <v>39</v>
      </c>
      <c r="B9" s="25" t="s">
        <v>10</v>
      </c>
      <c r="C9" s="119">
        <v>200</v>
      </c>
    </row>
    <row r="10" spans="1:3" ht="15.75" thickBot="1">
      <c r="A10" s="26" t="s">
        <v>40</v>
      </c>
      <c r="B10" s="26" t="s">
        <v>41</v>
      </c>
      <c r="C10" s="119">
        <v>40</v>
      </c>
    </row>
    <row r="11" spans="1:3" ht="15.75" thickBot="1">
      <c r="A11" s="137" t="s">
        <v>42</v>
      </c>
      <c r="B11" s="138"/>
      <c r="C11" s="139"/>
    </row>
    <row r="18" spans="3:3">
      <c r="C18" s="113"/>
    </row>
    <row r="19" spans="3:3">
      <c r="C19" s="114"/>
    </row>
    <row r="20" spans="3:3">
      <c r="C20" s="113"/>
    </row>
    <row r="22" spans="3:3">
      <c r="C22" s="113"/>
    </row>
    <row r="23" spans="3:3">
      <c r="C23" s="115"/>
    </row>
    <row r="24" spans="3:3">
      <c r="C24" s="115"/>
    </row>
    <row r="26" spans="3:3">
      <c r="C26" s="116"/>
    </row>
  </sheetData>
  <mergeCells count="2">
    <mergeCell ref="A11:C11"/>
    <mergeCell ref="A1:C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P9"/>
  <sheetViews>
    <sheetView workbookViewId="0">
      <selection activeCell="A2" sqref="A2"/>
    </sheetView>
  </sheetViews>
  <sheetFormatPr defaultRowHeight="14.25"/>
  <cols>
    <col min="1" max="1" width="5.7109375" style="2" bestFit="1" customWidth="1"/>
    <col min="2" max="2" width="9.7109375" style="2" bestFit="1" customWidth="1"/>
    <col min="3" max="3" width="8.140625" style="2" bestFit="1" customWidth="1"/>
    <col min="4" max="4" width="10.85546875" style="2" bestFit="1" customWidth="1"/>
    <col min="5" max="5" width="8.140625" style="2" bestFit="1" customWidth="1"/>
    <col min="6" max="6" width="10.85546875" style="2" bestFit="1" customWidth="1"/>
    <col min="7" max="7" width="7.140625" style="2" bestFit="1" customWidth="1"/>
    <col min="8" max="8" width="10.85546875" style="2" bestFit="1" customWidth="1"/>
    <col min="9" max="9" width="5.5703125" style="2" bestFit="1" customWidth="1"/>
    <col min="10" max="10" width="10.85546875" style="2" bestFit="1" customWidth="1"/>
    <col min="11" max="11" width="5.5703125" style="2" bestFit="1" customWidth="1"/>
    <col min="12" max="12" width="12" style="2" bestFit="1" customWidth="1"/>
    <col min="13" max="13" width="6.5703125" style="2" bestFit="1" customWidth="1"/>
    <col min="14" max="14" width="12" style="2" bestFit="1" customWidth="1"/>
    <col min="15" max="15" width="6.5703125" style="2" bestFit="1" customWidth="1"/>
    <col min="16" max="16" width="10.7109375" style="2" customWidth="1"/>
    <col min="17" max="16384" width="9.140625" style="2"/>
  </cols>
  <sheetData>
    <row r="1" spans="1:16" ht="55.5" customHeight="1" thickBot="1">
      <c r="A1" s="142" t="s">
        <v>92</v>
      </c>
      <c r="B1" s="143"/>
      <c r="C1" s="143"/>
      <c r="D1" s="143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5"/>
    </row>
    <row r="2" spans="1:16" ht="15">
      <c r="A2" s="28"/>
      <c r="B2" s="146" t="s">
        <v>19</v>
      </c>
      <c r="C2" s="147"/>
      <c r="D2" s="146" t="s">
        <v>20</v>
      </c>
      <c r="E2" s="147"/>
      <c r="F2" s="146" t="s">
        <v>21</v>
      </c>
      <c r="G2" s="147"/>
      <c r="H2" s="146" t="s">
        <v>22</v>
      </c>
      <c r="I2" s="147"/>
      <c r="J2" s="146" t="s">
        <v>23</v>
      </c>
      <c r="K2" s="147"/>
      <c r="L2" s="146" t="s">
        <v>24</v>
      </c>
      <c r="M2" s="147"/>
      <c r="N2" s="146" t="s">
        <v>25</v>
      </c>
      <c r="O2" s="147"/>
      <c r="P2" s="40"/>
    </row>
    <row r="3" spans="1:16" s="3" customFormat="1" ht="30">
      <c r="A3" s="45" t="s">
        <v>26</v>
      </c>
      <c r="B3" s="43" t="s">
        <v>44</v>
      </c>
      <c r="C3" s="46" t="s">
        <v>28</v>
      </c>
      <c r="D3" s="43" t="s">
        <v>45</v>
      </c>
      <c r="E3" s="46" t="s">
        <v>28</v>
      </c>
      <c r="F3" s="43" t="s">
        <v>45</v>
      </c>
      <c r="G3" s="46" t="s">
        <v>28</v>
      </c>
      <c r="H3" s="43" t="s">
        <v>45</v>
      </c>
      <c r="I3" s="46" t="s">
        <v>28</v>
      </c>
      <c r="J3" s="43" t="s">
        <v>45</v>
      </c>
      <c r="K3" s="46" t="s">
        <v>28</v>
      </c>
      <c r="L3" s="43" t="s">
        <v>45</v>
      </c>
      <c r="M3" s="46" t="s">
        <v>28</v>
      </c>
      <c r="N3" s="43" t="s">
        <v>45</v>
      </c>
      <c r="O3" s="46" t="s">
        <v>28</v>
      </c>
      <c r="P3" s="44" t="s">
        <v>43</v>
      </c>
    </row>
    <row r="4" spans="1:16" s="27" customFormat="1" ht="37.5" hidden="1" customHeight="1">
      <c r="A4" s="29" t="s">
        <v>46</v>
      </c>
      <c r="B4" s="32" t="s">
        <v>47</v>
      </c>
      <c r="C4" s="33" t="s">
        <v>48</v>
      </c>
      <c r="D4" s="38" t="s">
        <v>49</v>
      </c>
      <c r="E4" s="33" t="s">
        <v>50</v>
      </c>
      <c r="F4" s="32" t="s">
        <v>51</v>
      </c>
      <c r="G4" s="33" t="s">
        <v>52</v>
      </c>
      <c r="H4" s="32" t="s">
        <v>53</v>
      </c>
      <c r="I4" s="33" t="s">
        <v>54</v>
      </c>
      <c r="J4" s="32" t="s">
        <v>55</v>
      </c>
      <c r="K4" s="33" t="s">
        <v>56</v>
      </c>
      <c r="L4" s="32" t="s">
        <v>57</v>
      </c>
      <c r="M4" s="33" t="s">
        <v>58</v>
      </c>
      <c r="N4" s="32" t="s">
        <v>59</v>
      </c>
      <c r="O4" s="33" t="s">
        <v>60</v>
      </c>
      <c r="P4" s="29" t="s">
        <v>61</v>
      </c>
    </row>
    <row r="5" spans="1:16" ht="15">
      <c r="A5" s="30">
        <v>2008</v>
      </c>
      <c r="B5" s="34">
        <v>8</v>
      </c>
      <c r="C5" s="35">
        <v>30917</v>
      </c>
      <c r="D5" s="34">
        <v>14</v>
      </c>
      <c r="E5" s="35">
        <v>9717</v>
      </c>
      <c r="F5" s="34">
        <v>17</v>
      </c>
      <c r="G5" s="35">
        <v>1327</v>
      </c>
      <c r="H5" s="34">
        <v>7</v>
      </c>
      <c r="I5" s="35">
        <v>211</v>
      </c>
      <c r="J5" s="34">
        <v>7</v>
      </c>
      <c r="K5" s="35">
        <v>200</v>
      </c>
      <c r="L5" s="34">
        <v>1</v>
      </c>
      <c r="M5" s="35">
        <v>200</v>
      </c>
      <c r="N5" s="34">
        <v>107</v>
      </c>
      <c r="O5" s="35">
        <v>40</v>
      </c>
      <c r="P5" s="41">
        <f>B5+D5+F5+H5+L5+N5+J5</f>
        <v>161</v>
      </c>
    </row>
    <row r="6" spans="1:16" ht="15">
      <c r="A6" s="30">
        <v>2009</v>
      </c>
      <c r="B6" s="34">
        <v>6</v>
      </c>
      <c r="C6" s="35">
        <v>35000</v>
      </c>
      <c r="D6" s="34">
        <v>13</v>
      </c>
      <c r="E6" s="35">
        <v>12678</v>
      </c>
      <c r="F6" s="34">
        <v>16</v>
      </c>
      <c r="G6" s="35">
        <v>2073</v>
      </c>
      <c r="H6" s="34">
        <v>15</v>
      </c>
      <c r="I6" s="35">
        <v>274</v>
      </c>
      <c r="J6" s="34">
        <v>5</v>
      </c>
      <c r="K6" s="35">
        <v>200</v>
      </c>
      <c r="L6" s="34">
        <v>1</v>
      </c>
      <c r="M6" s="35">
        <v>200</v>
      </c>
      <c r="N6" s="34">
        <v>111</v>
      </c>
      <c r="O6" s="35">
        <v>40</v>
      </c>
      <c r="P6" s="41">
        <f t="shared" ref="P6:P8" si="0">B6+D6+F6+H6+L6+N6+J6</f>
        <v>167</v>
      </c>
    </row>
    <row r="7" spans="1:16" ht="15">
      <c r="A7" s="30">
        <v>2010</v>
      </c>
      <c r="B7" s="34">
        <v>8</v>
      </c>
      <c r="C7" s="35">
        <v>35000</v>
      </c>
      <c r="D7" s="34">
        <v>8</v>
      </c>
      <c r="E7" s="35">
        <v>11937</v>
      </c>
      <c r="F7" s="34">
        <v>19</v>
      </c>
      <c r="G7" s="35">
        <v>1725</v>
      </c>
      <c r="H7" s="34">
        <v>11</v>
      </c>
      <c r="I7" s="35">
        <v>573</v>
      </c>
      <c r="J7" s="34">
        <v>7</v>
      </c>
      <c r="K7" s="35">
        <v>200</v>
      </c>
      <c r="L7" s="34">
        <v>0</v>
      </c>
      <c r="M7" s="39" t="s">
        <v>16</v>
      </c>
      <c r="N7" s="34">
        <v>108</v>
      </c>
      <c r="O7" s="35">
        <v>40</v>
      </c>
      <c r="P7" s="41">
        <f t="shared" si="0"/>
        <v>161</v>
      </c>
    </row>
    <row r="8" spans="1:16" ht="15">
      <c r="A8" s="30">
        <v>2011</v>
      </c>
      <c r="B8" s="34">
        <v>9</v>
      </c>
      <c r="C8" s="35">
        <v>35000</v>
      </c>
      <c r="D8" s="34">
        <v>5</v>
      </c>
      <c r="E8" s="35">
        <v>12331.867259870147</v>
      </c>
      <c r="F8" s="34">
        <v>15</v>
      </c>
      <c r="G8" s="35">
        <v>1840.6635692604086</v>
      </c>
      <c r="H8" s="34">
        <v>8</v>
      </c>
      <c r="I8" s="35">
        <v>284.33262445564952</v>
      </c>
      <c r="J8" s="34">
        <v>12</v>
      </c>
      <c r="K8" s="35">
        <v>200</v>
      </c>
      <c r="L8" s="34">
        <v>2</v>
      </c>
      <c r="M8" s="35">
        <v>200</v>
      </c>
      <c r="N8" s="34">
        <v>117</v>
      </c>
      <c r="O8" s="35">
        <v>40</v>
      </c>
      <c r="P8" s="41">
        <f t="shared" si="0"/>
        <v>168</v>
      </c>
    </row>
    <row r="9" spans="1:16" ht="15.75" thickBot="1">
      <c r="A9" s="31">
        <v>2012</v>
      </c>
      <c r="B9" s="36">
        <v>6</v>
      </c>
      <c r="C9" s="37">
        <v>35000</v>
      </c>
      <c r="D9" s="36">
        <v>9</v>
      </c>
      <c r="E9" s="37">
        <v>17468.251812550167</v>
      </c>
      <c r="F9" s="36">
        <v>19</v>
      </c>
      <c r="G9" s="37">
        <v>1846.65870535714</v>
      </c>
      <c r="H9" s="36">
        <v>8</v>
      </c>
      <c r="I9" s="37">
        <v>405.69519231053755</v>
      </c>
      <c r="J9" s="36">
        <v>8</v>
      </c>
      <c r="K9" s="37">
        <v>200</v>
      </c>
      <c r="L9" s="36">
        <v>15</v>
      </c>
      <c r="M9" s="37">
        <v>200</v>
      </c>
      <c r="N9" s="36">
        <v>94</v>
      </c>
      <c r="O9" s="37">
        <v>40</v>
      </c>
      <c r="P9" s="42">
        <f>B9+D9+F9+H9+L9+N9+J9</f>
        <v>159</v>
      </c>
    </row>
  </sheetData>
  <mergeCells count="8">
    <mergeCell ref="A1:P1"/>
    <mergeCell ref="D2:E2"/>
    <mergeCell ref="B2:C2"/>
    <mergeCell ref="N2:O2"/>
    <mergeCell ref="L2:M2"/>
    <mergeCell ref="J2:K2"/>
    <mergeCell ref="H2:I2"/>
    <mergeCell ref="F2:G2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selection activeCell="A3" sqref="A3:H3"/>
    </sheetView>
  </sheetViews>
  <sheetFormatPr defaultColWidth="10.85546875" defaultRowHeight="14.25"/>
  <cols>
    <col min="1" max="1" width="5.7109375" style="2" bestFit="1" customWidth="1"/>
    <col min="2" max="7" width="6.85546875" style="2" bestFit="1" customWidth="1"/>
    <col min="8" max="8" width="8.5703125" style="2" bestFit="1" customWidth="1"/>
    <col min="9" max="16384" width="10.85546875" style="2"/>
  </cols>
  <sheetData>
    <row r="1" spans="1:8">
      <c r="A1" s="127" t="s">
        <v>93</v>
      </c>
      <c r="B1" s="127"/>
      <c r="C1" s="127"/>
      <c r="D1" s="127"/>
      <c r="E1" s="127"/>
      <c r="F1" s="127"/>
      <c r="G1" s="148"/>
      <c r="H1" s="148"/>
    </row>
    <row r="2" spans="1:8" ht="41.25" customHeight="1" thickBot="1">
      <c r="A2" s="149"/>
      <c r="B2" s="149"/>
      <c r="C2" s="149"/>
      <c r="D2" s="149"/>
      <c r="E2" s="149"/>
      <c r="F2" s="149"/>
      <c r="G2" s="150"/>
      <c r="H2" s="150"/>
    </row>
    <row r="3" spans="1:8" ht="15" customHeight="1">
      <c r="A3" s="151" t="s">
        <v>62</v>
      </c>
      <c r="B3" s="152"/>
      <c r="C3" s="152"/>
      <c r="D3" s="152"/>
      <c r="E3" s="152"/>
      <c r="F3" s="152"/>
      <c r="G3" s="152"/>
      <c r="H3" s="153"/>
    </row>
    <row r="4" spans="1:8" ht="15">
      <c r="A4" s="15" t="s">
        <v>26</v>
      </c>
      <c r="B4" s="16" t="s">
        <v>3</v>
      </c>
      <c r="C4" s="16" t="s">
        <v>5</v>
      </c>
      <c r="D4" s="16" t="s">
        <v>7</v>
      </c>
      <c r="E4" s="16" t="s">
        <v>9</v>
      </c>
      <c r="F4" s="16" t="s">
        <v>13</v>
      </c>
      <c r="G4" s="16" t="s">
        <v>14</v>
      </c>
      <c r="H4" s="17" t="s">
        <v>15</v>
      </c>
    </row>
    <row r="5" spans="1:8" ht="15">
      <c r="A5" s="13">
        <v>2008</v>
      </c>
      <c r="B5" s="18">
        <v>0.71280029510766818</v>
      </c>
      <c r="C5" s="18">
        <v>0.71275581310056479</v>
      </c>
      <c r="D5" s="18">
        <v>0.71267454350161119</v>
      </c>
      <c r="E5" s="18">
        <v>0.71283783783783783</v>
      </c>
      <c r="F5" s="18">
        <v>2.197802197802198</v>
      </c>
      <c r="G5" s="18">
        <v>4</v>
      </c>
      <c r="H5" s="19">
        <v>2.3529411764705883</v>
      </c>
    </row>
    <row r="6" spans="1:8" ht="15">
      <c r="A6" s="13">
        <v>2009</v>
      </c>
      <c r="B6" s="18">
        <v>0.51926472115484479</v>
      </c>
      <c r="C6" s="18">
        <v>0.6297436916352076</v>
      </c>
      <c r="D6" s="18">
        <v>0.62989972652689152</v>
      </c>
      <c r="E6" s="18">
        <v>0.64928909952606639</v>
      </c>
      <c r="F6" s="18">
        <v>1.7094017094017093</v>
      </c>
      <c r="G6" s="18">
        <v>3.125</v>
      </c>
      <c r="H6" s="19">
        <v>3.6363636363636362</v>
      </c>
    </row>
    <row r="7" spans="1:8" ht="15">
      <c r="A7" s="13">
        <v>2010</v>
      </c>
      <c r="B7" s="18">
        <v>0.56376141616867737</v>
      </c>
      <c r="C7" s="18">
        <v>0.58788475744890423</v>
      </c>
      <c r="D7" s="18">
        <v>0.63888888888888884</v>
      </c>
      <c r="E7" s="18">
        <v>1.3387850467289719</v>
      </c>
      <c r="F7" s="18">
        <v>1.1834319526627219</v>
      </c>
      <c r="G7" s="20" t="s">
        <v>16</v>
      </c>
      <c r="H7" s="19">
        <v>3.3333333333333335</v>
      </c>
    </row>
    <row r="8" spans="1:8" ht="15">
      <c r="A8" s="13">
        <v>2011</v>
      </c>
      <c r="B8" s="18">
        <v>0.4049660407048723</v>
      </c>
      <c r="C8" s="18">
        <v>0.41181724026949895</v>
      </c>
      <c r="D8" s="18">
        <v>0.41178155911865966</v>
      </c>
      <c r="E8" s="18">
        <v>0.41207626732702829</v>
      </c>
      <c r="F8" s="18">
        <v>1.1976047904191616</v>
      </c>
      <c r="G8" s="18">
        <v>3.225806451612903</v>
      </c>
      <c r="H8" s="19">
        <v>3.0769230769230771</v>
      </c>
    </row>
    <row r="9" spans="1:8" ht="15">
      <c r="A9" s="14">
        <v>2012</v>
      </c>
      <c r="B9" s="21">
        <v>0.19824075490079465</v>
      </c>
      <c r="C9" s="21">
        <v>0.39227171661427246</v>
      </c>
      <c r="D9" s="21">
        <v>0.39223846757798214</v>
      </c>
      <c r="E9" s="21">
        <v>0.39235511828872105</v>
      </c>
      <c r="F9" s="21">
        <v>0.66006600660066006</v>
      </c>
      <c r="G9" s="21">
        <v>2.197802197802198</v>
      </c>
      <c r="H9" s="22">
        <v>2</v>
      </c>
    </row>
    <row r="10" spans="1:8">
      <c r="A10" s="154" t="s">
        <v>17</v>
      </c>
      <c r="B10" s="155"/>
      <c r="C10" s="155"/>
      <c r="D10" s="155"/>
      <c r="E10" s="155"/>
      <c r="F10" s="155"/>
      <c r="G10" s="155"/>
      <c r="H10" s="155"/>
    </row>
    <row r="11" spans="1:8" s="23" customFormat="1" ht="27" customHeight="1">
      <c r="A11" s="154" t="s">
        <v>18</v>
      </c>
      <c r="B11" s="155"/>
      <c r="C11" s="155"/>
      <c r="D11" s="155"/>
      <c r="E11" s="155"/>
      <c r="F11" s="155"/>
      <c r="G11" s="155"/>
      <c r="H11" s="155"/>
    </row>
  </sheetData>
  <mergeCells count="4">
    <mergeCell ref="A1:H2"/>
    <mergeCell ref="A3:H3"/>
    <mergeCell ref="A10:H10"/>
    <mergeCell ref="A11:H1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>
  <dimension ref="A1:G7"/>
  <sheetViews>
    <sheetView workbookViewId="0">
      <selection activeCell="A2" sqref="A2"/>
    </sheetView>
  </sheetViews>
  <sheetFormatPr defaultRowHeight="15"/>
  <cols>
    <col min="1" max="1" width="24" customWidth="1"/>
    <col min="2" max="2" width="11.5703125" bestFit="1" customWidth="1"/>
    <col min="3" max="3" width="11.42578125" bestFit="1" customWidth="1"/>
  </cols>
  <sheetData>
    <row r="1" spans="1:7" ht="31.5" customHeight="1">
      <c r="A1" s="156" t="s">
        <v>94</v>
      </c>
      <c r="B1" s="157"/>
      <c r="C1" s="157"/>
      <c r="D1" s="94"/>
      <c r="E1" s="95"/>
      <c r="F1" s="95"/>
      <c r="G1" s="96"/>
    </row>
    <row r="2" spans="1:7">
      <c r="A2" t="s">
        <v>63</v>
      </c>
    </row>
    <row r="3" spans="1:7">
      <c r="A3" s="92" t="s">
        <v>64</v>
      </c>
      <c r="B3" s="92" t="s">
        <v>65</v>
      </c>
      <c r="C3" s="92" t="s">
        <v>2</v>
      </c>
    </row>
    <row r="4" spans="1:7">
      <c r="A4" s="93">
        <v>0.13570730648138096</v>
      </c>
      <c r="B4" s="92" t="s">
        <v>3</v>
      </c>
      <c r="C4" s="92">
        <v>15000</v>
      </c>
    </row>
    <row r="5" spans="1:7">
      <c r="A5" s="93">
        <v>1.0620220900594732</v>
      </c>
      <c r="B5" s="92" t="s">
        <v>5</v>
      </c>
      <c r="C5" s="92">
        <v>5000</v>
      </c>
    </row>
    <row r="6" spans="1:7">
      <c r="A6" s="93">
        <v>0.19342359767891681</v>
      </c>
      <c r="B6" s="92" t="s">
        <v>7</v>
      </c>
      <c r="C6" s="92">
        <v>200</v>
      </c>
    </row>
    <row r="7" spans="1:7">
      <c r="A7" s="93">
        <v>0.20304568527918782</v>
      </c>
      <c r="B7" s="92" t="s">
        <v>9</v>
      </c>
      <c r="C7" s="92">
        <v>40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5"/>
  <sheetViews>
    <sheetView workbookViewId="0">
      <selection activeCell="D10" sqref="D10"/>
    </sheetView>
  </sheetViews>
  <sheetFormatPr defaultRowHeight="15"/>
  <cols>
    <col min="4" max="4" width="11.85546875" customWidth="1"/>
    <col min="5" max="5" width="11.28515625" customWidth="1"/>
  </cols>
  <sheetData>
    <row r="1" spans="1:10" ht="52.5" customHeight="1">
      <c r="A1" s="161" t="s">
        <v>95</v>
      </c>
      <c r="B1" s="162"/>
      <c r="C1" s="162"/>
      <c r="D1" s="162"/>
      <c r="E1" s="163"/>
      <c r="F1" s="163"/>
      <c r="G1" s="164"/>
    </row>
    <row r="2" spans="1:10" ht="45">
      <c r="A2" s="48"/>
      <c r="B2" s="66" t="s">
        <v>68</v>
      </c>
      <c r="C2" s="66" t="s">
        <v>67</v>
      </c>
      <c r="D2" s="66" t="s">
        <v>69</v>
      </c>
      <c r="E2" s="66" t="s">
        <v>70</v>
      </c>
      <c r="F2" s="69" t="s">
        <v>73</v>
      </c>
      <c r="G2" s="70" t="s">
        <v>74</v>
      </c>
    </row>
    <row r="3" spans="1:10">
      <c r="A3" s="51">
        <v>2008</v>
      </c>
      <c r="B3" s="67">
        <f>AVERAGE(B21:F21)</f>
        <v>11851.2</v>
      </c>
      <c r="C3" s="67">
        <f>AVERAGE(G21:H21)</f>
        <v>33.5</v>
      </c>
      <c r="D3" s="71">
        <f>7000/B3</f>
        <v>0.59065748616173885</v>
      </c>
      <c r="E3" s="71">
        <f>500/C3</f>
        <v>14.925373134328359</v>
      </c>
      <c r="F3" s="72">
        <f>B13</f>
        <v>53</v>
      </c>
      <c r="G3" s="73">
        <f>B14</f>
        <v>108</v>
      </c>
    </row>
    <row r="4" spans="1:10">
      <c r="A4" s="51">
        <v>2009</v>
      </c>
      <c r="B4" s="67">
        <f t="shared" ref="B4:B7" si="0">AVERAGE(B22:F22)</f>
        <v>18273</v>
      </c>
      <c r="C4" s="67">
        <f t="shared" ref="C4:C7" si="1">AVERAGE(G22:H22)</f>
        <v>37.5</v>
      </c>
      <c r="D4" s="71">
        <f t="shared" ref="D4:D7" si="2">7000/B4</f>
        <v>0.38307885951950965</v>
      </c>
      <c r="E4" s="71">
        <f t="shared" ref="E4:E7" si="3">500/C4</f>
        <v>13.333333333333334</v>
      </c>
      <c r="F4" s="72">
        <f>C13</f>
        <v>55</v>
      </c>
      <c r="G4" s="73">
        <f>C14</f>
        <v>112</v>
      </c>
    </row>
    <row r="5" spans="1:10">
      <c r="A5" s="51">
        <v>2010</v>
      </c>
      <c r="B5" s="67">
        <f t="shared" si="0"/>
        <v>17137</v>
      </c>
      <c r="C5" s="67">
        <f t="shared" si="1"/>
        <v>12</v>
      </c>
      <c r="D5" s="71">
        <f t="shared" si="2"/>
        <v>0.40847289490575944</v>
      </c>
      <c r="E5" s="71">
        <f t="shared" si="3"/>
        <v>41.666666666666664</v>
      </c>
      <c r="F5" s="72">
        <f>D13</f>
        <v>53</v>
      </c>
      <c r="G5" s="73">
        <f>D14</f>
        <v>108</v>
      </c>
    </row>
    <row r="6" spans="1:10">
      <c r="A6" s="51">
        <v>2011</v>
      </c>
      <c r="B6" s="67">
        <f t="shared" si="0"/>
        <v>24339.8</v>
      </c>
      <c r="C6" s="67">
        <f t="shared" si="1"/>
        <v>37.5</v>
      </c>
      <c r="D6" s="71">
        <f t="shared" si="2"/>
        <v>0.28759480357274919</v>
      </c>
      <c r="E6" s="71">
        <f t="shared" si="3"/>
        <v>13.333333333333334</v>
      </c>
      <c r="F6" s="72">
        <f>E13</f>
        <v>49</v>
      </c>
      <c r="G6" s="73">
        <f>E14</f>
        <v>119</v>
      </c>
    </row>
    <row r="7" spans="1:10" ht="15.75" thickBot="1">
      <c r="A7" s="54">
        <v>2012</v>
      </c>
      <c r="B7" s="68">
        <f t="shared" si="0"/>
        <v>45425.8</v>
      </c>
      <c r="C7" s="68">
        <f t="shared" si="1"/>
        <v>55.5</v>
      </c>
      <c r="D7" s="74">
        <f t="shared" si="2"/>
        <v>0.15409745122815668</v>
      </c>
      <c r="E7" s="74">
        <f t="shared" si="3"/>
        <v>9.0090090090090094</v>
      </c>
      <c r="F7" s="75">
        <f>F13</f>
        <v>50</v>
      </c>
      <c r="G7" s="76">
        <f>F14</f>
        <v>109</v>
      </c>
    </row>
    <row r="13" spans="1:10">
      <c r="A13" t="s">
        <v>71</v>
      </c>
      <c r="B13">
        <v>53</v>
      </c>
      <c r="C13">
        <v>55</v>
      </c>
      <c r="D13">
        <v>53</v>
      </c>
      <c r="E13">
        <v>49</v>
      </c>
      <c r="F13">
        <v>50</v>
      </c>
    </row>
    <row r="14" spans="1:10">
      <c r="A14" t="s">
        <v>72</v>
      </c>
      <c r="B14">
        <v>108</v>
      </c>
      <c r="C14">
        <v>112</v>
      </c>
      <c r="D14">
        <v>108</v>
      </c>
      <c r="E14">
        <v>119</v>
      </c>
      <c r="F14">
        <v>109</v>
      </c>
      <c r="J14" s="65"/>
    </row>
    <row r="15" spans="1:10">
      <c r="J15" s="65"/>
    </row>
    <row r="18" spans="1:8" ht="15.75" thickBot="1"/>
    <row r="19" spans="1:8">
      <c r="A19" s="158" t="s">
        <v>66</v>
      </c>
      <c r="B19" s="159"/>
      <c r="C19" s="159"/>
      <c r="D19" s="159"/>
      <c r="E19" s="159"/>
      <c r="F19" s="160"/>
      <c r="G19" s="61"/>
      <c r="H19" s="47"/>
    </row>
    <row r="20" spans="1:8">
      <c r="A20" s="48"/>
      <c r="B20" s="49" t="s">
        <v>3</v>
      </c>
      <c r="C20" s="49" t="s">
        <v>5</v>
      </c>
      <c r="D20" s="49" t="s">
        <v>7</v>
      </c>
      <c r="E20" s="49" t="s">
        <v>9</v>
      </c>
      <c r="F20" s="62" t="s">
        <v>13</v>
      </c>
      <c r="G20" s="57" t="s">
        <v>14</v>
      </c>
      <c r="H20" s="50" t="s">
        <v>40</v>
      </c>
    </row>
    <row r="21" spans="1:8">
      <c r="A21" s="51">
        <v>2008</v>
      </c>
      <c r="B21" s="52">
        <v>43374</v>
      </c>
      <c r="C21" s="52">
        <v>13633</v>
      </c>
      <c r="D21" s="52">
        <v>1862</v>
      </c>
      <c r="E21" s="52">
        <v>296</v>
      </c>
      <c r="F21" s="63">
        <v>91</v>
      </c>
      <c r="G21" s="58">
        <v>50</v>
      </c>
      <c r="H21" s="53">
        <v>17</v>
      </c>
    </row>
    <row r="22" spans="1:8">
      <c r="A22" s="51">
        <v>2009</v>
      </c>
      <c r="B22" s="52">
        <v>67403</v>
      </c>
      <c r="C22" s="52">
        <v>20132</v>
      </c>
      <c r="D22" s="52">
        <v>3291</v>
      </c>
      <c r="E22" s="52">
        <v>422</v>
      </c>
      <c r="F22" s="63">
        <v>117</v>
      </c>
      <c r="G22" s="58">
        <v>64</v>
      </c>
      <c r="H22" s="53">
        <v>11</v>
      </c>
    </row>
    <row r="23" spans="1:8">
      <c r="A23" s="51">
        <v>2010</v>
      </c>
      <c r="B23" s="52">
        <v>62083</v>
      </c>
      <c r="C23" s="52">
        <v>20305</v>
      </c>
      <c r="D23" s="52">
        <v>2700</v>
      </c>
      <c r="E23" s="52">
        <v>428</v>
      </c>
      <c r="F23" s="63">
        <v>169</v>
      </c>
      <c r="G23" s="59" t="s">
        <v>16</v>
      </c>
      <c r="H23" s="53">
        <v>12</v>
      </c>
    </row>
    <row r="24" spans="1:8">
      <c r="A24" s="51">
        <v>2011</v>
      </c>
      <c r="B24" s="52">
        <v>86427</v>
      </c>
      <c r="C24" s="52">
        <v>29945</v>
      </c>
      <c r="D24" s="52">
        <v>4470</v>
      </c>
      <c r="E24" s="52">
        <v>690</v>
      </c>
      <c r="F24" s="63">
        <v>167</v>
      </c>
      <c r="G24" s="58">
        <v>62</v>
      </c>
      <c r="H24" s="53">
        <v>13</v>
      </c>
    </row>
    <row r="25" spans="1:8" ht="15.75" thickBot="1">
      <c r="A25" s="54">
        <v>2012</v>
      </c>
      <c r="B25" s="55">
        <v>176553</v>
      </c>
      <c r="C25" s="55">
        <v>44531</v>
      </c>
      <c r="D25" s="55">
        <v>4708</v>
      </c>
      <c r="E25" s="55">
        <v>1034</v>
      </c>
      <c r="F25" s="64">
        <v>303</v>
      </c>
      <c r="G25" s="60">
        <v>91</v>
      </c>
      <c r="H25" s="56">
        <v>20</v>
      </c>
    </row>
  </sheetData>
  <mergeCells count="2">
    <mergeCell ref="A19:F19"/>
    <mergeCell ref="A1:G1"/>
  </mergeCells>
  <pageMargins left="0.7" right="0.7" top="0.75" bottom="0.75" header="0.3" footer="0.3"/>
  <ignoredErrors>
    <ignoredError sqref="B3:C3 B4:C7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H19" sqref="H19"/>
    </sheetView>
  </sheetViews>
  <sheetFormatPr defaultRowHeight="15"/>
  <cols>
    <col min="1" max="1" width="23.5703125" bestFit="1" customWidth="1"/>
    <col min="2" max="5" width="9.5703125" bestFit="1" customWidth="1"/>
  </cols>
  <sheetData>
    <row r="1" spans="1:5" ht="42.75" customHeight="1">
      <c r="A1" s="165" t="s">
        <v>96</v>
      </c>
      <c r="B1" s="166"/>
      <c r="C1" s="166"/>
      <c r="D1" s="166"/>
      <c r="E1" s="167"/>
    </row>
    <row r="2" spans="1:5">
      <c r="A2" s="48"/>
      <c r="B2" s="78">
        <v>2012</v>
      </c>
      <c r="C2" s="78">
        <v>2013</v>
      </c>
      <c r="D2" s="78">
        <v>2014</v>
      </c>
      <c r="E2" s="79">
        <v>2015</v>
      </c>
    </row>
    <row r="3" spans="1:5">
      <c r="A3" s="48"/>
      <c r="B3" s="72" t="s">
        <v>75</v>
      </c>
      <c r="C3" s="72" t="s">
        <v>76</v>
      </c>
      <c r="D3" s="72" t="s">
        <v>77</v>
      </c>
      <c r="E3" s="73" t="s">
        <v>78</v>
      </c>
    </row>
    <row r="4" spans="1:5">
      <c r="A4" s="48" t="s">
        <v>79</v>
      </c>
      <c r="B4" s="80">
        <v>360000</v>
      </c>
      <c r="C4" s="80">
        <v>360000</v>
      </c>
      <c r="D4" s="80">
        <v>360000</v>
      </c>
      <c r="E4" s="81">
        <v>395000</v>
      </c>
    </row>
    <row r="5" spans="1:5">
      <c r="A5" s="48"/>
      <c r="B5" s="82"/>
      <c r="C5" s="82"/>
      <c r="D5" s="82"/>
      <c r="E5" s="83"/>
    </row>
    <row r="6" spans="1:5" ht="30">
      <c r="A6" s="84" t="s">
        <v>80</v>
      </c>
      <c r="B6" s="85">
        <v>55000</v>
      </c>
      <c r="C6" s="85">
        <v>55000</v>
      </c>
      <c r="D6" s="85">
        <v>60000</v>
      </c>
      <c r="E6" s="86">
        <v>50000</v>
      </c>
    </row>
    <row r="7" spans="1:5" ht="15.75" thickBot="1">
      <c r="A7" s="48" t="s">
        <v>81</v>
      </c>
      <c r="B7" s="87"/>
      <c r="C7" s="87">
        <v>20000</v>
      </c>
      <c r="D7" s="87">
        <v>15000</v>
      </c>
      <c r="E7" s="88">
        <v>15000</v>
      </c>
    </row>
    <row r="8" spans="1:5" ht="16.5" thickTop="1">
      <c r="A8" s="48"/>
      <c r="B8" s="89">
        <v>415000</v>
      </c>
      <c r="C8" s="89">
        <v>435000</v>
      </c>
      <c r="D8" s="89">
        <v>435000</v>
      </c>
      <c r="E8" s="90">
        <v>465000</v>
      </c>
    </row>
    <row r="9" spans="1:5">
      <c r="A9" s="91"/>
      <c r="B9" s="91"/>
      <c r="C9" s="91"/>
      <c r="D9" s="91"/>
      <c r="E9" s="91"/>
    </row>
    <row r="10" spans="1:5">
      <c r="A10" s="168" t="s">
        <v>82</v>
      </c>
      <c r="B10" s="168"/>
      <c r="C10" s="168"/>
      <c r="D10" s="168"/>
      <c r="E10" s="168"/>
    </row>
    <row r="11" spans="1:5">
      <c r="A11" s="168" t="s">
        <v>83</v>
      </c>
      <c r="B11" s="168"/>
      <c r="C11" s="168"/>
      <c r="D11" s="168"/>
      <c r="E11" s="168"/>
    </row>
  </sheetData>
  <mergeCells count="3">
    <mergeCell ref="A1:E1"/>
    <mergeCell ref="A10:E10"/>
    <mergeCell ref="A11:E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D24" sqref="D24"/>
    </sheetView>
  </sheetViews>
  <sheetFormatPr defaultRowHeight="15"/>
  <cols>
    <col min="2" max="2" width="13.28515625" bestFit="1" customWidth="1"/>
    <col min="3" max="3" width="11.28515625" bestFit="1" customWidth="1"/>
    <col min="4" max="4" width="16.140625" customWidth="1"/>
    <col min="5" max="5" width="16" customWidth="1"/>
  </cols>
  <sheetData>
    <row r="1" spans="1:5" ht="39.75" customHeight="1">
      <c r="A1" s="141" t="s">
        <v>97</v>
      </c>
      <c r="B1" s="141"/>
      <c r="C1" s="141"/>
      <c r="D1" s="141"/>
      <c r="E1" s="141"/>
    </row>
    <row r="2" spans="1:5" ht="43.5" customHeight="1">
      <c r="A2" s="108" t="s">
        <v>0</v>
      </c>
      <c r="B2" s="108" t="s">
        <v>86</v>
      </c>
      <c r="C2" s="108" t="s">
        <v>87</v>
      </c>
      <c r="D2" s="109" t="s">
        <v>88</v>
      </c>
      <c r="E2" s="109" t="s">
        <v>89</v>
      </c>
    </row>
    <row r="3" spans="1:5">
      <c r="A3" s="108">
        <v>1</v>
      </c>
      <c r="B3" s="110">
        <v>35000</v>
      </c>
      <c r="C3" s="110">
        <v>15000</v>
      </c>
      <c r="D3" s="92">
        <v>6</v>
      </c>
      <c r="E3" s="92">
        <v>15</v>
      </c>
    </row>
    <row r="4" spans="1:5">
      <c r="A4" s="108">
        <v>2</v>
      </c>
      <c r="B4" s="110">
        <v>17468.251812550167</v>
      </c>
      <c r="C4" s="110">
        <v>15000</v>
      </c>
      <c r="D4" s="92">
        <v>9</v>
      </c>
      <c r="E4" s="92"/>
    </row>
    <row r="5" spans="1:5">
      <c r="A5" s="108">
        <v>3</v>
      </c>
      <c r="B5" s="110">
        <v>1846.6587053571375</v>
      </c>
      <c r="C5" s="110">
        <v>5000</v>
      </c>
      <c r="D5" s="92">
        <v>19</v>
      </c>
      <c r="E5" s="92">
        <v>19</v>
      </c>
    </row>
    <row r="6" spans="1:5">
      <c r="A6" s="108">
        <v>4</v>
      </c>
      <c r="B6" s="110">
        <v>405.69519231053755</v>
      </c>
      <c r="C6" s="110">
        <v>200</v>
      </c>
      <c r="D6" s="92">
        <v>8</v>
      </c>
      <c r="E6" s="92"/>
    </row>
    <row r="7" spans="1:5">
      <c r="A7" s="108">
        <v>5</v>
      </c>
      <c r="B7" s="110">
        <v>200</v>
      </c>
      <c r="C7" s="110">
        <v>200</v>
      </c>
      <c r="D7" s="92">
        <v>8</v>
      </c>
      <c r="E7" s="92">
        <v>16</v>
      </c>
    </row>
    <row r="8" spans="1:5">
      <c r="A8" s="108">
        <v>6</v>
      </c>
      <c r="B8" s="110">
        <v>200</v>
      </c>
      <c r="C8" s="110">
        <v>40</v>
      </c>
      <c r="D8" s="92">
        <v>15</v>
      </c>
      <c r="E8" s="92"/>
    </row>
    <row r="9" spans="1:5">
      <c r="A9" s="108">
        <v>7</v>
      </c>
      <c r="B9" s="110">
        <v>40</v>
      </c>
      <c r="C9" s="110">
        <v>40</v>
      </c>
      <c r="D9" s="92">
        <v>94</v>
      </c>
      <c r="E9" s="92">
        <v>109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existing fees</vt:lpstr>
      <vt:lpstr>revenue costs</vt:lpstr>
      <vt:lpstr>proposed fee</vt:lpstr>
      <vt:lpstr>fee variability</vt:lpstr>
      <vt:lpstr>cost per unit</vt:lpstr>
      <vt:lpstr>existing fee cost per unit</vt:lpstr>
      <vt:lpstr>cost per unit 2-tier</vt:lpstr>
      <vt:lpstr>Revenue Need</vt:lpstr>
      <vt:lpstr>fee comparison existing-new</vt:lpstr>
    </vt:vector>
  </TitlesOfParts>
  <Company>State of Oregon Department of Environmental Quality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PCAdmin</dc:creator>
  <cp:lastModifiedBy>PCAdmin</cp:lastModifiedBy>
  <cp:lastPrinted>2012-05-14T22:46:09Z</cp:lastPrinted>
  <dcterms:created xsi:type="dcterms:W3CDTF">2012-05-14T22:25:22Z</dcterms:created>
  <dcterms:modified xsi:type="dcterms:W3CDTF">2012-05-16T23:23:10Z</dcterms:modified>
</cp:coreProperties>
</file>