
<file path=[Content_Types].xml><?xml version="1.0" encoding="utf-8"?>
<Types xmlns="http://schemas.openxmlformats.org/package/2006/content-types">
  <Default Extension="bin" ContentType="application/vnd.openxmlformats-officedocument.spreadsheetml.printerSettings"/>
  <Override PartName="/xl/tables/table3.xml" ContentType="application/vnd.openxmlformats-officedocument.spreadsheetml.table+xml"/>
  <Override PartName="/xl/tables/table4.xml" ContentType="application/vnd.openxmlformats-officedocument.spreadsheetml.table+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Default Extension="sldx" ContentType="application/vnd.openxmlformats-officedocument.presentationml.slide"/>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375" windowWidth="12240" windowHeight="9240" firstSheet="7" activeTab="10"/>
  </bookViews>
  <sheets>
    <sheet name="existing fees" sheetId="1" r:id="rId1"/>
    <sheet name="revenue costs" sheetId="5" r:id="rId2"/>
    <sheet name="proposed fee" sheetId="6" r:id="rId3"/>
    <sheet name="fee variability" sheetId="4" r:id="rId4"/>
    <sheet name="cost per unit" sheetId="3" r:id="rId5"/>
    <sheet name="existing fee cost per unit" sheetId="7" r:id="rId6"/>
    <sheet name="cost per unit 2-tier" sheetId="8" r:id="rId7"/>
    <sheet name="Revenue Need" sheetId="9" r:id="rId8"/>
    <sheet name="fee comparison existing-new" sheetId="10" r:id="rId9"/>
    <sheet name="draft table showing rev by yr" sheetId="11" r:id="rId10"/>
    <sheet name="Sheet1" sheetId="12" r:id="rId11"/>
  </sheets>
  <calcPr calcId="125725"/>
</workbook>
</file>

<file path=xl/calcChain.xml><?xml version="1.0" encoding="utf-8"?>
<calcChain xmlns="http://schemas.openxmlformats.org/spreadsheetml/2006/main">
  <c r="M23" i="12"/>
  <c r="I22"/>
  <c r="E22"/>
  <c r="M20"/>
  <c r="I20"/>
  <c r="E19"/>
  <c r="D9" i="9"/>
  <c r="E9"/>
  <c r="C9"/>
  <c r="B9"/>
  <c r="C3" i="8"/>
  <c r="E3"/>
  <c r="L10" i="3"/>
  <c r="L9"/>
  <c r="L8"/>
  <c r="L7"/>
  <c r="J12"/>
  <c r="J11"/>
  <c r="J10"/>
  <c r="J9"/>
  <c r="J8"/>
  <c r="J7"/>
  <c r="J6"/>
  <c r="E7" i="1"/>
  <c r="E6"/>
  <c r="E5"/>
  <c r="E4"/>
  <c r="G14"/>
  <c r="E14"/>
  <c r="D14"/>
  <c r="B14"/>
  <c r="D4" i="8" l="1"/>
  <c r="D5"/>
  <c r="D6"/>
  <c r="D7"/>
  <c r="D3"/>
  <c r="G6"/>
  <c r="G4"/>
  <c r="G7"/>
  <c r="G5"/>
  <c r="G3"/>
  <c r="F7"/>
  <c r="F6"/>
  <c r="F5"/>
  <c r="F4"/>
  <c r="F3"/>
  <c r="E4"/>
  <c r="E5"/>
  <c r="E6"/>
  <c r="E7"/>
  <c r="C4"/>
  <c r="C5"/>
  <c r="C6"/>
  <c r="C7"/>
  <c r="B4"/>
  <c r="B5"/>
  <c r="B6"/>
  <c r="B7"/>
  <c r="B3"/>
  <c r="P6" i="4" l="1"/>
  <c r="P7"/>
  <c r="P8"/>
  <c r="P5"/>
  <c r="P9"/>
</calcChain>
</file>

<file path=xl/sharedStrings.xml><?xml version="1.0" encoding="utf-8"?>
<sst xmlns="http://schemas.openxmlformats.org/spreadsheetml/2006/main" count="239" uniqueCount="140">
  <si>
    <t>Tier</t>
  </si>
  <si>
    <t>Market Share</t>
  </si>
  <si>
    <t>Current Fee</t>
  </si>
  <si>
    <t>Tier 1</t>
  </si>
  <si>
    <t>&gt; 1%</t>
  </si>
  <si>
    <t>Tier 2</t>
  </si>
  <si>
    <t>0.1% ≤ 1%</t>
  </si>
  <si>
    <t>Tier 3</t>
  </si>
  <si>
    <t>0.01% &lt; 0.1%</t>
  </si>
  <si>
    <t>Tier 4</t>
  </si>
  <si>
    <t>&lt; 0.01%</t>
  </si>
  <si>
    <t>Current Fee Schedule</t>
  </si>
  <si>
    <t>Tier 5</t>
  </si>
  <si>
    <t>Tier 6</t>
  </si>
  <si>
    <t>Tier 7**</t>
  </si>
  <si>
    <t>-*</t>
  </si>
  <si>
    <t>* no manufacturers in Tier 6 - all in Tier 7</t>
  </si>
  <si>
    <t>** average of those manufacturers with reported market share - excludes all those with zero MS</t>
  </si>
  <si>
    <t>Tier 1
# of mfrs/fee</t>
  </si>
  <si>
    <t>Tier 2
# of mfrs/fee</t>
  </si>
  <si>
    <t>Tier 3
# of mfrs/fee</t>
  </si>
  <si>
    <t>Tier 4
# of mfrs/fee</t>
  </si>
  <si>
    <t>Tier 5
# of mfrs/fee</t>
  </si>
  <si>
    <t>Tier 6
# of mfrs/fee</t>
  </si>
  <si>
    <t>Tier 7
# of mfrs/fee</t>
  </si>
  <si>
    <t>Year</t>
  </si>
  <si>
    <t xml:space="preserve">Market Share </t>
  </si>
  <si>
    <t>Fee</t>
  </si>
  <si>
    <t xml:space="preserve">Tier 1 </t>
  </si>
  <si>
    <t>5% or greater</t>
  </si>
  <si>
    <t xml:space="preserve">Tier 2 </t>
  </si>
  <si>
    <t>1% to &lt; 5%</t>
  </si>
  <si>
    <t xml:space="preserve">Tier 3 </t>
  </si>
  <si>
    <t>0.1% to &lt; 1%</t>
  </si>
  <si>
    <t xml:space="preserve">Tier 4 </t>
  </si>
  <si>
    <t>0.03% to &lt; 0.1%</t>
  </si>
  <si>
    <t xml:space="preserve">Tier 5 </t>
  </si>
  <si>
    <t>0.01% to &lt; 0.03%</t>
  </si>
  <si>
    <t xml:space="preserve">Tier 6 </t>
  </si>
  <si>
    <t>Tier 7</t>
  </si>
  <si>
    <t>&lt; 50 units</t>
  </si>
  <si>
    <r>
      <t>Notes: 1)</t>
    </r>
    <r>
      <rPr>
        <sz val="11"/>
        <color theme="1"/>
        <rFont val="Arial"/>
        <family val="2"/>
      </rPr>
      <t xml:space="preserve"> </t>
    </r>
    <r>
      <rPr>
        <sz val="11"/>
        <color rgb="FF000000"/>
        <rFont val="Arial"/>
        <family val="2"/>
      </rPr>
      <t>remaining revenue need = revenue need minus expected revenue from Tiers 6 and 7</t>
    </r>
  </si>
  <si>
    <t>Total Mfr/year</t>
  </si>
  <si>
    <t>Number of mfrs</t>
  </si>
  <si>
    <t>Number of Mfrs</t>
  </si>
  <si>
    <t>Column1</t>
  </si>
  <si>
    <t>Column2</t>
  </si>
  <si>
    <t>Column3</t>
  </si>
  <si>
    <t>Column4</t>
  </si>
  <si>
    <t>Column5</t>
  </si>
  <si>
    <t>Column6</t>
  </si>
  <si>
    <t>Column7</t>
  </si>
  <si>
    <t>Column8</t>
  </si>
  <si>
    <t>Column9</t>
  </si>
  <si>
    <t>Column10</t>
  </si>
  <si>
    <t>Column11</t>
  </si>
  <si>
    <t>Column12</t>
  </si>
  <si>
    <t>Column13</t>
  </si>
  <si>
    <t>Column14</t>
  </si>
  <si>
    <t>Column15</t>
  </si>
  <si>
    <t>Column16</t>
  </si>
  <si>
    <t>Average Price/unit for current fee schedule</t>
  </si>
  <si>
    <t>Average Price/ unit</t>
  </si>
  <si>
    <t>Current Tier</t>
  </si>
  <si>
    <t>Average number of units - proposed fee structure</t>
  </si>
  <si>
    <t>Ave # of units
Low Tier</t>
  </si>
  <si>
    <t>Ave # of units
High Tier</t>
  </si>
  <si>
    <t>Average Cost/Unit
High Tier</t>
  </si>
  <si>
    <t>Average Cost/Unit
Low Tier</t>
  </si>
  <si>
    <t>big tier</t>
  </si>
  <si>
    <t>small tier</t>
  </si>
  <si>
    <t>Number of Mfrs - High Tier</t>
  </si>
  <si>
    <t>Number of Mfrs - Low Tier</t>
  </si>
  <si>
    <t>FY13*</t>
  </si>
  <si>
    <t>FY14</t>
  </si>
  <si>
    <t>FY15</t>
  </si>
  <si>
    <t>FY16</t>
  </si>
  <si>
    <t>Annual operating costs**</t>
  </si>
  <si>
    <t>Repay loan and create operating balance</t>
  </si>
  <si>
    <t>Add new products</t>
  </si>
  <si>
    <t xml:space="preserve">*Fiscal years run from July 1 through June 30. The FY designates the ending year, e.g. FY13 is the year ending June 30, 2013.  FY13 corresponds to E-Cycles billing year 2012. </t>
  </si>
  <si>
    <t>** Operating budget is held constant for FY14 &amp; 15. Efficiencies are expected to offset cost factor increases of approximately 7%.  FY16 includes allowance for a 10% cost increase over FY13.</t>
  </si>
  <si>
    <t>Proposed Fee</t>
  </si>
  <si>
    <t>Existing fee</t>
  </si>
  <si>
    <t>Number of Proposed Mfrs</t>
  </si>
  <si>
    <t>Number of Mfrs in Existing Tier Schedule</t>
  </si>
  <si>
    <t>Fee Revenue and Program Admin costs</t>
  </si>
  <si>
    <t>response to comment - #4
fee variability
using historical market share data and proposed fee structure</t>
  </si>
  <si>
    <t>cost per unit
using historical market share data and proposed fee schedule</t>
  </si>
  <si>
    <t>cost per unit
existing fee schedule</t>
  </si>
  <si>
    <t>cost per unit
two tier proposal
using historical market share data</t>
  </si>
  <si>
    <r>
      <rPr>
        <b/>
        <sz val="16"/>
        <color theme="0"/>
        <rFont val="Calibri"/>
        <family val="2"/>
        <scheme val="minor"/>
      </rPr>
      <t>Year-by-Year Revenue Need
Oregon E-Cycles program</t>
    </r>
    <r>
      <rPr>
        <b/>
        <sz val="14"/>
        <color theme="0"/>
        <rFont val="Calibri"/>
        <family val="2"/>
        <scheme val="minor"/>
      </rPr>
      <t xml:space="preserve">
Oregon E-Cycles Registration Fee </t>
    </r>
  </si>
  <si>
    <t>impacts on fee payers
using 2012 data</t>
  </si>
  <si>
    <t xml:space="preserve">Proposed fee structure
</t>
  </si>
  <si>
    <t xml:space="preserve">                          # manufacturers in tier</t>
  </si>
  <si>
    <r>
      <t>2)</t>
    </r>
    <r>
      <rPr>
        <sz val="7"/>
        <color theme="1"/>
        <rFont val="Times New Roman"/>
        <family val="1"/>
      </rPr>
      <t xml:space="preserve">      </t>
    </r>
    <r>
      <rPr>
        <sz val="11"/>
        <color theme="1"/>
        <rFont val="Calibri"/>
        <family val="2"/>
        <scheme val="minor"/>
      </rPr>
      <t xml:space="preserve"> Adjust so all fees are ≤ $35K and ≥ $200  </t>
    </r>
  </si>
  <si>
    <r>
      <t>Calculate to meeting remaining revenue need</t>
    </r>
    <r>
      <rPr>
        <u/>
        <vertAlign val="superscript"/>
        <sz val="11"/>
        <color rgb="FF000000"/>
        <rFont val="Arial"/>
        <family val="2"/>
      </rPr>
      <t xml:space="preserve">1. </t>
    </r>
    <r>
      <rPr>
        <u/>
        <sz val="11"/>
        <color rgb="FF000000"/>
        <rFont val="Arial"/>
        <family val="2"/>
      </rPr>
      <t>For each tier:</t>
    </r>
  </si>
  <si>
    <t xml:space="preserve">  1) Determine fee for each tier:</t>
  </si>
  <si>
    <r>
      <rPr>
        <u/>
        <sz val="11"/>
        <color rgb="FF000000"/>
        <rFont val="Arial"/>
        <family val="2"/>
      </rPr>
      <t>[Total market share of tier] x [remaining revenue need]</t>
    </r>
    <r>
      <rPr>
        <sz val="11"/>
        <color rgb="FF000000"/>
        <rFont val="Arial"/>
        <family val="2"/>
      </rPr>
      <t xml:space="preserve"> =  fee for tier</t>
    </r>
  </si>
  <si>
    <r>
      <rPr>
        <sz val="11"/>
        <color theme="1"/>
        <rFont val="Calibri"/>
        <family val="2"/>
      </rPr>
      <t>●</t>
    </r>
    <r>
      <rPr>
        <sz val="7"/>
        <color theme="1"/>
        <rFont val="Times New Roman"/>
        <family val="1"/>
      </rPr>
      <t xml:space="preserve">  </t>
    </r>
    <r>
      <rPr>
        <sz val="11"/>
        <color theme="1"/>
        <rFont val="Calibri"/>
        <family val="2"/>
        <scheme val="minor"/>
      </rPr>
      <t xml:space="preserve">Cap any fee over $35K; distribute revenue above cap to lower tiers in proportion to market share
</t>
    </r>
    <r>
      <rPr>
        <sz val="11"/>
        <color theme="1"/>
        <rFont val="Calibri"/>
        <family val="2"/>
      </rPr>
      <t>●</t>
    </r>
    <r>
      <rPr>
        <sz val="11"/>
        <color theme="1"/>
        <rFont val="Calibri"/>
        <family val="2"/>
        <scheme val="minor"/>
      </rPr>
      <t>  Raise any fee to $200; recalculate fees for higher tiers</t>
    </r>
  </si>
  <si>
    <t>Total Manufacturers</t>
  </si>
  <si>
    <t>Revenue received</t>
  </si>
  <si>
    <r>
      <t xml:space="preserve">Average # mfrs/year = 163  </t>
    </r>
    <r>
      <rPr>
        <b/>
        <sz val="11"/>
        <color theme="0"/>
        <rFont val="Arial"/>
        <family val="2"/>
      </rPr>
      <t xml:space="preserve"> ''''''''''''''    </t>
    </r>
    <r>
      <rPr>
        <b/>
        <sz val="11"/>
        <rFont val="Arial"/>
        <family val="2"/>
      </rPr>
      <t xml:space="preserve">                  </t>
    </r>
  </si>
  <si>
    <t>average</t>
  </si>
  <si>
    <t>Average total market share/tier</t>
  </si>
  <si>
    <t>Average number of mfrs/tier</t>
  </si>
  <si>
    <t>Oregon E-Cycles
Existing fee schedule
Oregon historical manufacturer data</t>
  </si>
  <si>
    <t>2012 Oregon manufacturer data and tier placements*</t>
  </si>
  <si>
    <t>Average number of units</t>
  </si>
  <si>
    <t>Total number of Units*</t>
  </si>
  <si>
    <t>* 2012 Tiers are determined using 2011 market share data for devices sold in Oregon</t>
  </si>
  <si>
    <t>** cost/unit varies with total number of units sold in Oregon for each year</t>
  </si>
  <si>
    <t>Proposed Tier</t>
  </si>
  <si>
    <t>Average Cost/unit for proposed fee structure</t>
  </si>
  <si>
    <t>Average cost/ unit**</t>
  </si>
  <si>
    <t>do not have total units yet</t>
  </si>
  <si>
    <t>Total number of units</t>
  </si>
  <si>
    <t>Average Cost per Unit - Proposed Fee
Historical Oregon manufacturer data</t>
  </si>
  <si>
    <t>Oregon E-Cycles – Manufactures and Market Share by Tier</t>
  </si>
  <si>
    <t>Using E-Cycle data for  2008-2012</t>
  </si>
  <si>
    <t>Existing Fee Structure</t>
  </si>
  <si>
    <r>
      <t>Mfrs/year</t>
    </r>
    <r>
      <rPr>
        <sz val="8"/>
        <color theme="1"/>
        <rFont val="Arial"/>
        <family val="2"/>
      </rPr>
      <t> </t>
    </r>
  </si>
  <si>
    <t>Total Market Share</t>
  </si>
  <si>
    <t>Fee Tiers</t>
  </si>
  <si>
    <t>Total</t>
  </si>
  <si>
    <r>
      <t> </t>
    </r>
    <r>
      <rPr>
        <sz val="10"/>
        <color theme="1"/>
        <rFont val="Arial"/>
        <family val="2"/>
      </rPr>
      <t>Add ranges – to show changes.   What’s range on market share useful –useful?  IIhaven’t seen number?  Average may be OK.</t>
    </r>
  </si>
  <si>
    <t>Oregon E-Cycles Existing Fee Structure and Registration Fee Revenue Received 
Number of Manufacturers/Total Market Share</t>
  </si>
  <si>
    <t>Average/4 years</t>
  </si>
  <si>
    <t>Comparison:  Proposed to Existing Registration Fees</t>
  </si>
  <si>
    <t>Using E-Cycles Manufacturer Data for 2008 – 2012</t>
  </si>
  <si>
    <t>and $415,000 as the Revenue Need</t>
  </si>
  <si>
    <r>
      <t>Proposed Fees</t>
    </r>
    <r>
      <rPr>
        <b/>
        <vertAlign val="superscript"/>
        <sz val="11"/>
        <color rgb="FFFFFFFF"/>
        <rFont val="Arial"/>
        <family val="2"/>
      </rPr>
      <t>1</t>
    </r>
  </si>
  <si>
    <t>Mfrs</t>
  </si>
  <si>
    <t>Total Mfrs</t>
  </si>
  <si>
    <t>-</t>
  </si>
  <si>
    <t>Existing fees</t>
  </si>
  <si>
    <t>All Yrs</t>
  </si>
  <si>
    <t>Proposed to existing fee changes</t>
  </si>
  <si>
    <t>same</t>
  </si>
  <si>
    <r>
      <t>1</t>
    </r>
    <r>
      <rPr>
        <sz val="9"/>
        <color rgb="FF000000"/>
        <rFont val="Arial"/>
        <family val="2"/>
      </rPr>
      <t>The fee for each tier depends on the total market share of manufacturers in the tier, the number of manufacturers in the tier, revenue need for the year, and the amount of revenue over the $35,000 cap distributed to lower tiers.</t>
    </r>
  </si>
</sst>
</file>

<file path=xl/styles.xml><?xml version="1.0" encoding="utf-8"?>
<styleSheet xmlns="http://schemas.openxmlformats.org/spreadsheetml/2006/main">
  <numFmts count="8">
    <numFmt numFmtId="5" formatCode="&quot;$&quot;#,##0_);\(&quot;$&quot;#,##0\)"/>
    <numFmt numFmtId="6" formatCode="&quot;$&quot;#,##0_);[Red]\(&quot;$&quot;#,##0\)"/>
    <numFmt numFmtId="8" formatCode="&quot;$&quot;#,##0.00_);[Red]\(&quot;$&quot;#,##0.00\)"/>
    <numFmt numFmtId="44" formatCode="_(&quot;$&quot;* #,##0.00_);_(&quot;$&quot;* \(#,##0.00\);_(&quot;$&quot;* &quot;-&quot;??_);_(@_)"/>
    <numFmt numFmtId="43" formatCode="_(* #,##0.00_);_(* \(#,##0.00\);_(* &quot;-&quot;??_);_(@_)"/>
    <numFmt numFmtId="164" formatCode="&quot;$&quot;#,##0"/>
    <numFmt numFmtId="165" formatCode="&quot;$&quot;#,##0.00"/>
    <numFmt numFmtId="166" formatCode="0.000%"/>
  </numFmts>
  <fonts count="44">
    <font>
      <sz val="11"/>
      <color theme="1"/>
      <name val="Calibri"/>
      <family val="2"/>
      <scheme val="minor"/>
    </font>
    <font>
      <sz val="10"/>
      <name val="Arial"/>
      <family val="2"/>
    </font>
    <font>
      <b/>
      <sz val="14"/>
      <color theme="1"/>
      <name val="Arial"/>
      <family val="2"/>
    </font>
    <font>
      <sz val="11"/>
      <color theme="1"/>
      <name val="Arial"/>
      <family val="2"/>
    </font>
    <font>
      <b/>
      <sz val="11"/>
      <color theme="1"/>
      <name val="Arial"/>
      <family val="2"/>
    </font>
    <font>
      <b/>
      <sz val="11"/>
      <color rgb="FF000000"/>
      <name val="Arial"/>
      <family val="2"/>
    </font>
    <font>
      <b/>
      <sz val="11"/>
      <name val="Arial"/>
      <family val="2"/>
    </font>
    <font>
      <sz val="11"/>
      <color rgb="FF000000"/>
      <name val="Arial"/>
      <family val="2"/>
    </font>
    <font>
      <sz val="11"/>
      <name val="Arial"/>
      <family val="2"/>
    </font>
    <font>
      <sz val="10"/>
      <color theme="1"/>
      <name val="Arial"/>
      <family val="2"/>
    </font>
    <font>
      <b/>
      <sz val="11"/>
      <color theme="1"/>
      <name val="Calibri"/>
      <family val="2"/>
      <scheme val="minor"/>
    </font>
    <font>
      <u/>
      <sz val="11"/>
      <color rgb="FF000000"/>
      <name val="Arial"/>
      <family val="2"/>
    </font>
    <font>
      <b/>
      <sz val="11"/>
      <color theme="0"/>
      <name val="Arial"/>
      <family val="2"/>
    </font>
    <font>
      <b/>
      <sz val="14"/>
      <color theme="1"/>
      <name val="Calibri"/>
      <family val="2"/>
      <scheme val="minor"/>
    </font>
    <font>
      <b/>
      <sz val="14"/>
      <color rgb="FF000000"/>
      <name val="Times New Roman"/>
      <family val="1"/>
    </font>
    <font>
      <b/>
      <sz val="12"/>
      <color theme="1"/>
      <name val="Calibri"/>
      <family val="2"/>
      <scheme val="minor"/>
    </font>
    <font>
      <b/>
      <sz val="14"/>
      <color theme="0"/>
      <name val="Calibri"/>
      <family val="2"/>
      <scheme val="minor"/>
    </font>
    <font>
      <b/>
      <sz val="16"/>
      <color theme="0"/>
      <name val="Calibri"/>
      <family val="2"/>
      <scheme val="minor"/>
    </font>
    <font>
      <sz val="8"/>
      <color theme="1"/>
      <name val="Calibri"/>
      <family val="2"/>
      <scheme val="minor"/>
    </font>
    <font>
      <sz val="7"/>
      <color theme="1"/>
      <name val="Times New Roman"/>
      <family val="1"/>
    </font>
    <font>
      <u/>
      <sz val="11"/>
      <color theme="1"/>
      <name val="Calibri"/>
      <family val="2"/>
      <scheme val="minor"/>
    </font>
    <font>
      <sz val="11"/>
      <color theme="1"/>
      <name val="Symbol"/>
      <family val="1"/>
      <charset val="2"/>
    </font>
    <font>
      <u/>
      <vertAlign val="superscript"/>
      <sz val="11"/>
      <color rgb="FF000000"/>
      <name val="Arial"/>
      <family val="2"/>
    </font>
    <font>
      <sz val="11"/>
      <color theme="1"/>
      <name val="Calibri"/>
      <family val="2"/>
    </font>
    <font>
      <sz val="14"/>
      <color theme="0"/>
      <name val="Calibri"/>
      <family val="2"/>
      <scheme val="minor"/>
    </font>
    <font>
      <b/>
      <sz val="12"/>
      <color rgb="FF000000"/>
      <name val="Calibri"/>
      <family val="2"/>
    </font>
    <font>
      <b/>
      <sz val="12"/>
      <color rgb="FFFFFFFF"/>
      <name val="Calibri"/>
      <family val="2"/>
    </font>
    <font>
      <sz val="11"/>
      <color rgb="FF000000"/>
      <name val="Calibri"/>
      <family val="2"/>
    </font>
    <font>
      <sz val="10"/>
      <color theme="1"/>
      <name val="Cambria"/>
      <family val="1"/>
      <scheme val="major"/>
    </font>
    <font>
      <sz val="11"/>
      <color theme="0"/>
      <name val="Arial"/>
      <family val="2"/>
    </font>
    <font>
      <sz val="11"/>
      <color theme="1"/>
      <name val="Times New Roman"/>
      <family val="1"/>
    </font>
    <font>
      <sz val="14"/>
      <color rgb="FFFFFFFF"/>
      <name val="Calibri"/>
      <family val="2"/>
    </font>
    <font>
      <sz val="8"/>
      <color theme="1"/>
      <name val="Arial"/>
      <family val="2"/>
    </font>
    <font>
      <b/>
      <sz val="12"/>
      <color rgb="FF000000"/>
      <name val="Arial"/>
      <family val="2"/>
    </font>
    <font>
      <b/>
      <sz val="10"/>
      <color rgb="FF000000"/>
      <name val="Arial"/>
      <family val="2"/>
    </font>
    <font>
      <b/>
      <sz val="12"/>
      <color rgb="FFFFFFFF"/>
      <name val="Arial"/>
      <family val="2"/>
    </font>
    <font>
      <b/>
      <sz val="11"/>
      <color rgb="FFFFFFFF"/>
      <name val="Arial"/>
      <family val="2"/>
    </font>
    <font>
      <b/>
      <vertAlign val="superscript"/>
      <sz val="11"/>
      <color rgb="FFFFFFFF"/>
      <name val="Arial"/>
      <family val="2"/>
    </font>
    <font>
      <b/>
      <sz val="10"/>
      <color rgb="FFFFFFFF"/>
      <name val="Arial"/>
      <family val="2"/>
    </font>
    <font>
      <b/>
      <sz val="9"/>
      <color rgb="FFFFFFFF"/>
      <name val="Arial"/>
      <family val="2"/>
    </font>
    <font>
      <b/>
      <sz val="9"/>
      <color rgb="FF000000"/>
      <name val="Arial"/>
      <family val="2"/>
    </font>
    <font>
      <sz val="9"/>
      <color theme="1"/>
      <name val="Arial"/>
      <family val="2"/>
    </font>
    <font>
      <sz val="9"/>
      <color rgb="FF000000"/>
      <name val="Arial"/>
      <family val="2"/>
    </font>
    <font>
      <vertAlign val="superscript"/>
      <sz val="9"/>
      <color rgb="FF000000"/>
      <name val="Arial"/>
      <family val="2"/>
    </font>
  </fonts>
  <fills count="11">
    <fill>
      <patternFill patternType="none"/>
    </fill>
    <fill>
      <patternFill patternType="gray125"/>
    </fill>
    <fill>
      <patternFill patternType="solid">
        <fgColor rgb="FFFFFFFF"/>
        <bgColor indexed="64"/>
      </patternFill>
    </fill>
    <fill>
      <patternFill patternType="solid">
        <fgColor theme="6"/>
        <bgColor indexed="64"/>
      </patternFill>
    </fill>
    <fill>
      <patternFill patternType="solid">
        <fgColor theme="6"/>
        <bgColor theme="6"/>
      </patternFill>
    </fill>
    <fill>
      <patternFill patternType="solid">
        <fgColor theme="0" tint="-0.14999847407452621"/>
        <bgColor indexed="64"/>
      </patternFill>
    </fill>
    <fill>
      <patternFill patternType="solid">
        <fgColor rgb="FF92D050"/>
        <bgColor indexed="64"/>
      </patternFill>
    </fill>
    <fill>
      <patternFill patternType="solid">
        <fgColor rgb="FFFFFF00"/>
        <bgColor indexed="64"/>
      </patternFill>
    </fill>
    <fill>
      <patternFill patternType="solid">
        <fgColor rgb="FF00B050"/>
        <bgColor indexed="64"/>
      </patternFill>
    </fill>
    <fill>
      <patternFill patternType="solid">
        <fgColor theme="0" tint="-0.14999847407452621"/>
        <bgColor theme="0" tint="-0.14999847407452621"/>
      </patternFill>
    </fill>
    <fill>
      <patternFill patternType="solid">
        <fgColor rgb="FFD8D8D8"/>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auto="1"/>
      </left>
      <right style="thin">
        <color rgb="FF000000"/>
      </right>
      <top/>
      <bottom style="thin">
        <color rgb="FF000000"/>
      </bottom>
      <diagonal/>
    </border>
    <border>
      <left style="medium">
        <color auto="1"/>
      </left>
      <right style="thin">
        <color rgb="FF000000"/>
      </right>
      <top style="thin">
        <color rgb="FF000000"/>
      </top>
      <bottom style="thin">
        <color rgb="FF000000"/>
      </bottom>
      <diagonal/>
    </border>
    <border>
      <left style="medium">
        <color auto="1"/>
      </left>
      <right style="thin">
        <color rgb="FF000000"/>
      </right>
      <top style="thin">
        <color rgb="FF000000"/>
      </top>
      <bottom style="medium">
        <color auto="1"/>
      </bottom>
      <diagonal/>
    </border>
    <border>
      <left style="thin">
        <color rgb="FF000000"/>
      </left>
      <right style="thin">
        <color rgb="FF000000"/>
      </right>
      <top style="thin">
        <color rgb="FF000000"/>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medium">
        <color indexed="64"/>
      </bottom>
      <diagonal/>
    </border>
    <border>
      <left style="thin">
        <color indexed="64"/>
      </left>
      <right style="thick">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auto="1"/>
      </bottom>
      <diagonal/>
    </border>
    <border>
      <left style="thin">
        <color rgb="FF000000"/>
      </left>
      <right/>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style="medium">
        <color indexed="64"/>
      </bottom>
      <diagonal/>
    </border>
    <border>
      <left style="thin">
        <color indexed="64"/>
      </left>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indexed="64"/>
      </right>
      <top style="medium">
        <color rgb="FF000000"/>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medium">
        <color indexed="64"/>
      </left>
      <right style="medium">
        <color rgb="FF000000"/>
      </right>
      <top/>
      <bottom style="medium">
        <color indexed="64"/>
      </bottom>
      <diagonal/>
    </border>
    <border>
      <left style="medium">
        <color indexed="64"/>
      </left>
      <right style="medium">
        <color rgb="FF000000"/>
      </right>
      <top/>
      <bottom style="medium">
        <color rgb="FF000000"/>
      </bottom>
      <diagonal/>
    </border>
    <border>
      <left style="medium">
        <color indexed="64"/>
      </left>
      <right style="medium">
        <color indexed="64"/>
      </right>
      <top style="medium">
        <color rgb="FF000000"/>
      </top>
      <bottom/>
      <diagonal/>
    </border>
    <border>
      <left/>
      <right/>
      <top style="medium">
        <color rgb="FF000000"/>
      </top>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rgb="FF000000"/>
      </left>
      <right/>
      <top style="medium">
        <color indexed="64"/>
      </top>
      <bottom/>
      <diagonal/>
    </border>
    <border>
      <left/>
      <right style="medium">
        <color rgb="FF000000"/>
      </right>
      <top style="medium">
        <color indexed="64"/>
      </top>
      <bottom/>
      <diagonal/>
    </border>
    <border>
      <left style="medium">
        <color rgb="FF000000"/>
      </left>
      <right/>
      <top/>
      <bottom/>
      <diagonal/>
    </border>
    <border>
      <left/>
      <right style="medium">
        <color rgb="FF000000"/>
      </right>
      <top/>
      <bottom/>
      <diagonal/>
    </border>
    <border>
      <left style="medium">
        <color rgb="FF000000"/>
      </left>
      <right/>
      <top/>
      <bottom style="medium">
        <color indexed="64"/>
      </bottom>
      <diagonal/>
    </border>
    <border>
      <left/>
      <right style="medium">
        <color rgb="FF000000"/>
      </right>
      <top/>
      <bottom style="medium">
        <color indexed="64"/>
      </bottom>
      <diagonal/>
    </border>
    <border>
      <left style="medium">
        <color rgb="FF000000"/>
      </left>
      <right/>
      <top/>
      <bottom style="double">
        <color indexed="64"/>
      </bottom>
      <diagonal/>
    </border>
    <border>
      <left/>
      <right style="medium">
        <color indexed="64"/>
      </right>
      <top/>
      <bottom style="double">
        <color indexed="64"/>
      </bottom>
      <diagonal/>
    </border>
    <border>
      <left/>
      <right style="medium">
        <color rgb="FF000000"/>
      </right>
      <top/>
      <bottom style="double">
        <color indexed="64"/>
      </bottom>
      <diagonal/>
    </border>
    <border>
      <left style="medium">
        <color rgb="FF000000"/>
      </left>
      <right style="medium">
        <color indexed="64"/>
      </right>
      <top/>
      <bottom style="double">
        <color indexed="64"/>
      </bottom>
      <diagonal/>
    </border>
    <border>
      <left style="medium">
        <color rgb="FF000000"/>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rgb="FF000000"/>
      </left>
      <right/>
      <top style="double">
        <color indexed="64"/>
      </top>
      <bottom style="double">
        <color indexed="64"/>
      </bottom>
      <diagonal/>
    </border>
    <border>
      <left/>
      <right/>
      <top style="double">
        <color indexed="64"/>
      </top>
      <bottom style="double">
        <color indexed="64"/>
      </bottom>
      <diagonal/>
    </border>
    <border>
      <left/>
      <right style="medium">
        <color rgb="FF000000"/>
      </right>
      <top style="double">
        <color indexed="64"/>
      </top>
      <bottom style="double">
        <color indexed="64"/>
      </bottom>
      <diagonal/>
    </border>
    <border>
      <left style="medium">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right/>
      <top style="double">
        <color indexed="64"/>
      </top>
      <bottom/>
      <diagonal/>
    </border>
  </borders>
  <cellStyleXfs count="10">
    <xf numFmtId="0" fontId="0"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cellStyleXfs>
  <cellXfs count="327">
    <xf numFmtId="0" fontId="0" fillId="0" borderId="0" xfId="0"/>
    <xf numFmtId="0" fontId="2" fillId="0" borderId="0" xfId="0" applyFont="1" applyAlignment="1">
      <alignment horizontal="center" wrapText="1"/>
    </xf>
    <xf numFmtId="0" fontId="3" fillId="0" borderId="0" xfId="0" applyFont="1"/>
    <xf numFmtId="0" fontId="3" fillId="0" borderId="0" xfId="0" applyFont="1"/>
    <xf numFmtId="0" fontId="3" fillId="0" borderId="0" xfId="0" applyFont="1" applyBorder="1"/>
    <xf numFmtId="0" fontId="4" fillId="0" borderId="0" xfId="0" applyFont="1" applyBorder="1"/>
    <xf numFmtId="0" fontId="4" fillId="0" borderId="0" xfId="0" applyFont="1" applyBorder="1" applyAlignment="1">
      <alignment horizontal="center"/>
    </xf>
    <xf numFmtId="0" fontId="6" fillId="3" borderId="19" xfId="0" applyFont="1" applyFill="1" applyBorder="1" applyAlignment="1">
      <alignment horizontal="center" vertical="top"/>
    </xf>
    <xf numFmtId="0" fontId="6" fillId="3" borderId="17" xfId="0" applyFont="1" applyFill="1" applyBorder="1" applyAlignment="1">
      <alignment horizontal="center" vertical="top"/>
    </xf>
    <xf numFmtId="0" fontId="7" fillId="0" borderId="20" xfId="0" applyFont="1" applyBorder="1" applyAlignment="1">
      <alignment horizontal="center" vertical="top"/>
    </xf>
    <xf numFmtId="0" fontId="7" fillId="0" borderId="18" xfId="0" applyFont="1" applyBorder="1" applyAlignment="1">
      <alignment horizontal="center" vertical="top"/>
    </xf>
    <xf numFmtId="0" fontId="7" fillId="0" borderId="21" xfId="0" applyFont="1" applyBorder="1" applyAlignment="1">
      <alignment horizontal="center" vertical="top"/>
    </xf>
    <xf numFmtId="0" fontId="7" fillId="0" borderId="22" xfId="0" applyFont="1" applyBorder="1" applyAlignment="1">
      <alignment horizontal="center" vertical="top"/>
    </xf>
    <xf numFmtId="165" fontId="8" fillId="0" borderId="1" xfId="1" applyNumberFormat="1" applyFont="1" applyBorder="1" applyAlignment="1">
      <alignment horizontal="center"/>
    </xf>
    <xf numFmtId="0" fontId="8" fillId="0" borderId="1" xfId="1" quotePrefix="1" applyNumberFormat="1" applyFont="1" applyBorder="1" applyAlignment="1">
      <alignment horizontal="center"/>
    </xf>
    <xf numFmtId="0" fontId="3" fillId="0" borderId="0" xfId="0" applyFont="1" applyAlignment="1">
      <alignment wrapText="1"/>
    </xf>
    <xf numFmtId="0" fontId="7" fillId="0" borderId="23" xfId="0" applyFont="1" applyBorder="1" applyAlignment="1">
      <alignment horizontal="center" vertical="top" wrapText="1"/>
    </xf>
    <xf numFmtId="0" fontId="7" fillId="0" borderId="13" xfId="0" applyFont="1" applyBorder="1" applyAlignment="1">
      <alignment horizontal="center" vertical="top" wrapText="1"/>
    </xf>
    <xf numFmtId="0" fontId="7" fillId="0" borderId="12" xfId="0" applyFont="1" applyBorder="1" applyAlignment="1">
      <alignment horizontal="center" vertical="top" wrapText="1"/>
    </xf>
    <xf numFmtId="0" fontId="3" fillId="0" borderId="0" xfId="0" applyFont="1" applyProtection="1">
      <protection locked="0"/>
    </xf>
    <xf numFmtId="0" fontId="3" fillId="3" borderId="3" xfId="0" applyFont="1" applyFill="1" applyBorder="1"/>
    <xf numFmtId="0" fontId="4" fillId="0" borderId="28" xfId="0" applyFont="1" applyBorder="1" applyAlignment="1" applyProtection="1">
      <alignment horizontal="center" wrapText="1"/>
      <protection locked="0"/>
    </xf>
    <xf numFmtId="0" fontId="4" fillId="0" borderId="29" xfId="0" applyFont="1" applyBorder="1" applyAlignment="1">
      <alignment horizontal="center"/>
    </xf>
    <xf numFmtId="0" fontId="4" fillId="0" borderId="30" xfId="0" applyFont="1" applyBorder="1" applyAlignment="1">
      <alignment horizontal="center"/>
    </xf>
    <xf numFmtId="0" fontId="4" fillId="0" borderId="32" xfId="0" applyFont="1" applyBorder="1" applyAlignment="1" applyProtection="1">
      <alignment horizontal="center" wrapText="1"/>
      <protection locked="0"/>
    </xf>
    <xf numFmtId="0" fontId="4" fillId="0" borderId="33" xfId="0" applyFont="1" applyBorder="1" applyAlignment="1" applyProtection="1">
      <alignment horizontal="center" wrapText="1"/>
      <protection locked="0"/>
    </xf>
    <xf numFmtId="0" fontId="4" fillId="0" borderId="34" xfId="0" applyFont="1" applyBorder="1" applyAlignment="1">
      <alignment horizontal="center"/>
    </xf>
    <xf numFmtId="5" fontId="1" fillId="0" borderId="35" xfId="1" applyNumberFormat="1" applyFont="1" applyBorder="1" applyAlignment="1">
      <alignment horizontal="center"/>
    </xf>
    <xf numFmtId="0" fontId="4" fillId="0" borderId="36" xfId="0" applyFont="1" applyBorder="1" applyAlignment="1">
      <alignment horizontal="center"/>
    </xf>
    <xf numFmtId="5" fontId="1" fillId="0" borderId="37" xfId="1" applyNumberFormat="1" applyFont="1" applyBorder="1" applyAlignment="1">
      <alignment horizontal="center"/>
    </xf>
    <xf numFmtId="49" fontId="4" fillId="0" borderId="32" xfId="0" applyNumberFormat="1" applyFont="1" applyBorder="1" applyAlignment="1" applyProtection="1">
      <alignment horizontal="center" wrapText="1"/>
      <protection locked="0"/>
    </xf>
    <xf numFmtId="5" fontId="1" fillId="0" borderId="35" xfId="1" quotePrefix="1" applyNumberFormat="1" applyFont="1" applyBorder="1" applyAlignment="1">
      <alignment horizontal="center"/>
    </xf>
    <xf numFmtId="0" fontId="3" fillId="3" borderId="4" xfId="0" applyFont="1" applyFill="1" applyBorder="1"/>
    <xf numFmtId="0" fontId="3" fillId="0" borderId="29" xfId="0" applyFont="1" applyBorder="1" applyAlignment="1">
      <alignment horizontal="center"/>
    </xf>
    <xf numFmtId="0" fontId="3" fillId="0" borderId="30" xfId="0" applyFont="1" applyBorder="1" applyAlignment="1">
      <alignment horizontal="center"/>
    </xf>
    <xf numFmtId="0" fontId="12" fillId="3" borderId="32" xfId="0" applyFont="1" applyFill="1" applyBorder="1" applyAlignment="1">
      <alignment horizontal="center" wrapText="1"/>
    </xf>
    <xf numFmtId="0" fontId="12" fillId="4" borderId="38" xfId="0" applyFont="1" applyFill="1" applyBorder="1" applyAlignment="1">
      <alignment horizontal="center" wrapText="1"/>
    </xf>
    <xf numFmtId="0" fontId="12" fillId="3" borderId="28" xfId="0" applyFont="1" applyFill="1" applyBorder="1"/>
    <xf numFmtId="0" fontId="12" fillId="3" borderId="33" xfId="0" applyFont="1" applyFill="1" applyBorder="1"/>
    <xf numFmtId="0" fontId="0" fillId="0" borderId="6" xfId="0" applyNumberFormat="1" applyBorder="1"/>
    <xf numFmtId="0" fontId="0" fillId="0" borderId="34" xfId="0" applyBorder="1"/>
    <xf numFmtId="0" fontId="10" fillId="0" borderId="1" xfId="0" applyFont="1" applyBorder="1"/>
    <xf numFmtId="0" fontId="10" fillId="0" borderId="35" xfId="0" applyFont="1" applyBorder="1"/>
    <xf numFmtId="0" fontId="10" fillId="0" borderId="34" xfId="0" applyFont="1" applyBorder="1" applyAlignment="1">
      <alignment horizontal="center"/>
    </xf>
    <xf numFmtId="3" fontId="1" fillId="0" borderId="1" xfId="1" applyNumberFormat="1" applyBorder="1" applyAlignment="1">
      <alignment horizontal="center"/>
    </xf>
    <xf numFmtId="0" fontId="1" fillId="0" borderId="35" xfId="1" applyNumberFormat="1" applyBorder="1" applyAlignment="1">
      <alignment horizontal="center"/>
    </xf>
    <xf numFmtId="0" fontId="10" fillId="0" borderId="36" xfId="0" applyFont="1" applyBorder="1" applyAlignment="1">
      <alignment horizontal="center"/>
    </xf>
    <xf numFmtId="3" fontId="1" fillId="0" borderId="39" xfId="1" applyNumberFormat="1" applyBorder="1" applyAlignment="1">
      <alignment horizontal="center"/>
    </xf>
    <xf numFmtId="0" fontId="1" fillId="0" borderId="37" xfId="1" applyNumberFormat="1" applyBorder="1" applyAlignment="1">
      <alignment horizontal="center"/>
    </xf>
    <xf numFmtId="0" fontId="10" fillId="0" borderId="15" xfId="0" applyFont="1" applyBorder="1"/>
    <xf numFmtId="0" fontId="1" fillId="0" borderId="15" xfId="1" applyNumberFormat="1" applyBorder="1" applyAlignment="1">
      <alignment horizontal="center"/>
    </xf>
    <xf numFmtId="0" fontId="1" fillId="0" borderId="15" xfId="1" quotePrefix="1" applyNumberFormat="1" applyBorder="1" applyAlignment="1">
      <alignment horizontal="center"/>
    </xf>
    <xf numFmtId="0" fontId="1" fillId="0" borderId="40" xfId="1" applyNumberFormat="1" applyBorder="1" applyAlignment="1">
      <alignment horizontal="center"/>
    </xf>
    <xf numFmtId="0" fontId="0" fillId="0" borderId="31" xfId="0" applyNumberFormat="1" applyBorder="1"/>
    <xf numFmtId="0" fontId="10" fillId="0" borderId="41" xfId="0" applyFont="1" applyBorder="1"/>
    <xf numFmtId="0" fontId="1" fillId="0" borderId="41" xfId="1" applyNumberFormat="1" applyBorder="1" applyAlignment="1">
      <alignment horizontal="center"/>
    </xf>
    <xf numFmtId="0" fontId="1" fillId="0" borderId="42" xfId="1" applyNumberFormat="1" applyBorder="1" applyAlignment="1">
      <alignment horizontal="center"/>
    </xf>
    <xf numFmtId="0" fontId="0" fillId="0" borderId="0" xfId="0" applyBorder="1"/>
    <xf numFmtId="0" fontId="10" fillId="0" borderId="1" xfId="0" applyFont="1" applyBorder="1" applyAlignment="1">
      <alignment horizontal="center" wrapText="1"/>
    </xf>
    <xf numFmtId="3" fontId="0" fillId="0" borderId="1" xfId="0" applyNumberFormat="1" applyBorder="1" applyAlignment="1">
      <alignment horizontal="center"/>
    </xf>
    <xf numFmtId="3" fontId="0" fillId="0" borderId="39" xfId="0" applyNumberFormat="1" applyBorder="1" applyAlignment="1">
      <alignment horizontal="center"/>
    </xf>
    <xf numFmtId="0" fontId="10" fillId="0" borderId="1" xfId="0" applyFont="1" applyFill="1" applyBorder="1" applyAlignment="1">
      <alignment horizontal="center" wrapText="1"/>
    </xf>
    <xf numFmtId="0" fontId="10" fillId="0" borderId="35" xfId="0" applyFont="1" applyFill="1" applyBorder="1" applyAlignment="1">
      <alignment horizontal="center" wrapText="1"/>
    </xf>
    <xf numFmtId="165" fontId="0" fillId="0" borderId="1" xfId="0" applyNumberFormat="1" applyBorder="1" applyAlignment="1">
      <alignment horizontal="center"/>
    </xf>
    <xf numFmtId="0" fontId="0" fillId="0" borderId="1" xfId="0" applyBorder="1" applyAlignment="1">
      <alignment horizontal="center"/>
    </xf>
    <xf numFmtId="0" fontId="0" fillId="0" borderId="35" xfId="0" applyBorder="1" applyAlignment="1">
      <alignment horizontal="center"/>
    </xf>
    <xf numFmtId="165" fontId="0" fillId="0" borderId="39" xfId="0" applyNumberFormat="1" applyBorder="1" applyAlignment="1">
      <alignment horizontal="center"/>
    </xf>
    <xf numFmtId="0" fontId="0" fillId="0" borderId="39" xfId="0" applyBorder="1" applyAlignment="1">
      <alignment horizontal="center"/>
    </xf>
    <xf numFmtId="0" fontId="0" fillId="0" borderId="37" xfId="0" applyBorder="1" applyAlignment="1">
      <alignment horizontal="center"/>
    </xf>
    <xf numFmtId="0" fontId="3" fillId="0" borderId="0" xfId="0" applyFont="1" applyAlignment="1">
      <alignment wrapText="1"/>
    </xf>
    <xf numFmtId="0" fontId="10" fillId="0" borderId="1" xfId="0" applyFont="1" applyBorder="1" applyAlignment="1">
      <alignment horizontal="center"/>
    </xf>
    <xf numFmtId="0" fontId="10" fillId="0" borderId="35" xfId="0" applyFont="1" applyBorder="1" applyAlignment="1">
      <alignment horizontal="center"/>
    </xf>
    <xf numFmtId="164" fontId="10" fillId="0" borderId="16" xfId="0" applyNumberFormat="1" applyFont="1" applyBorder="1" applyAlignment="1">
      <alignment horizontal="center"/>
    </xf>
    <xf numFmtId="164" fontId="10" fillId="0" borderId="33" xfId="0" applyNumberFormat="1" applyFont="1" applyBorder="1" applyAlignment="1">
      <alignment horizontal="center"/>
    </xf>
    <xf numFmtId="0" fontId="0" fillId="0" borderId="1" xfId="0" applyBorder="1"/>
    <xf numFmtId="0" fontId="0" fillId="0" borderId="35" xfId="0" applyBorder="1"/>
    <xf numFmtId="0" fontId="0" fillId="0" borderId="34" xfId="0" applyBorder="1" applyAlignment="1">
      <alignment wrapText="1"/>
    </xf>
    <xf numFmtId="164" fontId="0" fillId="0" borderId="1" xfId="0" applyNumberFormat="1" applyBorder="1" applyAlignment="1">
      <alignment horizontal="center"/>
    </xf>
    <xf numFmtId="164" fontId="0" fillId="0" borderId="35" xfId="0" applyNumberFormat="1" applyBorder="1" applyAlignment="1">
      <alignment horizontal="center"/>
    </xf>
    <xf numFmtId="164" fontId="0" fillId="0" borderId="44" xfId="0" applyNumberFormat="1" applyBorder="1" applyAlignment="1">
      <alignment horizontal="center"/>
    </xf>
    <xf numFmtId="164" fontId="0" fillId="0" borderId="45" xfId="0" applyNumberFormat="1" applyBorder="1" applyAlignment="1">
      <alignment horizontal="center"/>
    </xf>
    <xf numFmtId="164" fontId="15" fillId="0" borderId="16" xfId="0" applyNumberFormat="1" applyFont="1" applyBorder="1" applyAlignment="1">
      <alignment horizontal="center"/>
    </xf>
    <xf numFmtId="164" fontId="15" fillId="0" borderId="33" xfId="0" applyNumberFormat="1" applyFont="1" applyBorder="1" applyAlignment="1">
      <alignment horizontal="center"/>
    </xf>
    <xf numFmtId="0" fontId="0" fillId="0" borderId="0" xfId="0" applyAlignment="1">
      <alignment vertical="top"/>
    </xf>
    <xf numFmtId="0" fontId="0" fillId="0" borderId="0" xfId="0" applyAlignment="1">
      <alignment horizontal="center"/>
    </xf>
    <xf numFmtId="165" fontId="0" fillId="0" borderId="0" xfId="0" applyNumberFormat="1" applyAlignment="1">
      <alignment horizontal="center"/>
    </xf>
    <xf numFmtId="2" fontId="15" fillId="0" borderId="14" xfId="0" applyNumberFormat="1" applyFont="1" applyBorder="1" applyAlignment="1">
      <alignment horizontal="center"/>
    </xf>
    <xf numFmtId="2" fontId="0" fillId="0" borderId="14" xfId="0" applyNumberFormat="1" applyBorder="1" applyAlignment="1"/>
    <xf numFmtId="2" fontId="0" fillId="0" borderId="4" xfId="0" applyNumberFormat="1" applyBorder="1" applyAlignment="1"/>
    <xf numFmtId="0" fontId="6" fillId="3" borderId="48" xfId="0" applyFont="1" applyFill="1" applyBorder="1" applyAlignment="1">
      <alignment horizontal="center" vertical="top"/>
    </xf>
    <xf numFmtId="164" fontId="4" fillId="0" borderId="46" xfId="0" applyNumberFormat="1" applyFont="1" applyBorder="1" applyAlignment="1">
      <alignment horizontal="center"/>
    </xf>
    <xf numFmtId="164" fontId="5" fillId="0" borderId="46" xfId="0" applyNumberFormat="1" applyFont="1" applyBorder="1" applyAlignment="1">
      <alignment horizontal="center"/>
    </xf>
    <xf numFmtId="164" fontId="5" fillId="0" borderId="47" xfId="0" applyNumberFormat="1" applyFont="1" applyBorder="1" applyAlignment="1">
      <alignment horizontal="center"/>
    </xf>
    <xf numFmtId="0" fontId="6" fillId="3" borderId="1" xfId="0" applyFont="1" applyFill="1" applyBorder="1" applyAlignment="1">
      <alignment horizontal="center" vertical="top" wrapText="1"/>
    </xf>
    <xf numFmtId="3" fontId="4" fillId="0" borderId="1" xfId="0" applyNumberFormat="1" applyFont="1" applyBorder="1" applyAlignment="1">
      <alignment horizontal="center"/>
    </xf>
    <xf numFmtId="3" fontId="5" fillId="0" borderId="1" xfId="0" applyNumberFormat="1" applyFont="1" applyBorder="1" applyAlignment="1">
      <alignment horizontal="center"/>
    </xf>
    <xf numFmtId="0" fontId="6" fillId="3" borderId="35" xfId="0" applyFont="1" applyFill="1" applyBorder="1" applyAlignment="1">
      <alignment horizontal="center" vertical="top" wrapText="1"/>
    </xf>
    <xf numFmtId="10" fontId="4" fillId="5" borderId="35" xfId="0" applyNumberFormat="1" applyFont="1" applyFill="1" applyBorder="1" applyAlignment="1">
      <alignment horizontal="center"/>
    </xf>
    <xf numFmtId="10" fontId="4" fillId="0" borderId="35" xfId="0" applyNumberFormat="1" applyFont="1" applyFill="1" applyBorder="1" applyAlignment="1">
      <alignment horizontal="center"/>
    </xf>
    <xf numFmtId="166" fontId="4" fillId="0" borderId="35" xfId="0" applyNumberFormat="1" applyFont="1" applyFill="1" applyBorder="1" applyAlignment="1">
      <alignment horizontal="center"/>
    </xf>
    <xf numFmtId="0" fontId="10" fillId="0" borderId="0" xfId="0" applyFont="1" applyAlignment="1">
      <alignment horizontal="center"/>
    </xf>
    <xf numFmtId="165" fontId="10" fillId="0" borderId="0" xfId="0" applyNumberFormat="1" applyFont="1" applyAlignment="1">
      <alignment horizontal="center" wrapText="1"/>
    </xf>
    <xf numFmtId="164" fontId="0" fillId="0" borderId="0" xfId="0" applyNumberFormat="1" applyAlignment="1">
      <alignment horizontal="center"/>
    </xf>
    <xf numFmtId="0" fontId="7" fillId="0" borderId="11" xfId="0" applyFont="1" applyBorder="1" applyAlignment="1">
      <alignment horizontal="center" vertical="top" wrapText="1"/>
    </xf>
    <xf numFmtId="0" fontId="12" fillId="0" borderId="13" xfId="0" applyFont="1" applyBorder="1" applyAlignment="1">
      <alignment horizontal="center" vertical="top" wrapText="1"/>
    </xf>
    <xf numFmtId="0" fontId="0" fillId="0" borderId="0" xfId="0" applyAlignment="1">
      <alignment horizontal="left" indent="2"/>
    </xf>
    <xf numFmtId="0" fontId="20" fillId="0" borderId="0" xfId="0" applyFont="1" applyAlignment="1">
      <alignment horizontal="left" indent="2"/>
    </xf>
    <xf numFmtId="0" fontId="21" fillId="0" borderId="0" xfId="0" applyFont="1" applyAlignment="1">
      <alignment horizontal="left" indent="5"/>
    </xf>
    <xf numFmtId="0" fontId="18" fillId="0" borderId="0" xfId="0" applyFont="1"/>
    <xf numFmtId="0" fontId="12" fillId="0" borderId="8" xfId="0" applyFont="1" applyBorder="1" applyAlignment="1">
      <alignment horizontal="center" vertical="top" wrapText="1"/>
    </xf>
    <xf numFmtId="0" fontId="21" fillId="0" borderId="24" xfId="0" applyFont="1" applyFill="1" applyBorder="1" applyAlignment="1">
      <alignment horizontal="left" wrapText="1" indent="4"/>
    </xf>
    <xf numFmtId="6" fontId="7" fillId="0" borderId="49" xfId="0" applyNumberFormat="1" applyFont="1" applyBorder="1" applyAlignment="1">
      <alignment horizontal="center" wrapText="1"/>
    </xf>
    <xf numFmtId="0" fontId="11" fillId="0" borderId="49" xfId="0" applyFont="1" applyBorder="1" applyAlignment="1">
      <alignment wrapText="1"/>
    </xf>
    <xf numFmtId="0" fontId="7" fillId="0" borderId="8" xfId="0" applyFont="1" applyBorder="1" applyAlignment="1">
      <alignment horizontal="center" vertical="top" wrapText="1"/>
    </xf>
    <xf numFmtId="0" fontId="7" fillId="0" borderId="23" xfId="0" applyFont="1" applyBorder="1" applyAlignment="1">
      <alignment wrapText="1"/>
    </xf>
    <xf numFmtId="0" fontId="0" fillId="0" borderId="50" xfId="0" applyFill="1" applyBorder="1" applyAlignment="1" applyProtection="1">
      <alignment horizontal="left" indent="2"/>
      <protection locked="0"/>
    </xf>
    <xf numFmtId="0" fontId="7" fillId="0" borderId="51" xfId="0" applyFont="1" applyBorder="1" applyAlignment="1">
      <alignment horizontal="center" vertical="top" wrapText="1"/>
    </xf>
    <xf numFmtId="0" fontId="7" fillId="5" borderId="50" xfId="0" applyFont="1" applyFill="1" applyBorder="1" applyAlignment="1"/>
    <xf numFmtId="0" fontId="0" fillId="5" borderId="24" xfId="0" applyFill="1" applyBorder="1" applyAlignment="1">
      <alignment horizontal="left" vertical="top" indent="2"/>
    </xf>
    <xf numFmtId="166" fontId="0" fillId="0" borderId="0" xfId="0" applyNumberFormat="1"/>
    <xf numFmtId="10" fontId="3" fillId="0" borderId="0" xfId="0" applyNumberFormat="1" applyFont="1"/>
    <xf numFmtId="0" fontId="26" fillId="6" borderId="0" xfId="0" applyFont="1" applyFill="1" applyAlignment="1">
      <alignment horizontal="center" wrapText="1"/>
    </xf>
    <xf numFmtId="8" fontId="27" fillId="0" borderId="0" xfId="0" applyNumberFormat="1" applyFont="1" applyAlignment="1">
      <alignment horizontal="center"/>
    </xf>
    <xf numFmtId="0" fontId="27" fillId="0" borderId="0" xfId="0" applyFont="1" applyAlignment="1">
      <alignment horizontal="center"/>
    </xf>
    <xf numFmtId="6" fontId="27" fillId="0" borderId="0" xfId="0" applyNumberFormat="1" applyFont="1" applyAlignment="1">
      <alignment horizontal="center"/>
    </xf>
    <xf numFmtId="3" fontId="27" fillId="0" borderId="0" xfId="0" applyNumberFormat="1" applyFont="1" applyAlignment="1">
      <alignment horizontal="center"/>
    </xf>
    <xf numFmtId="5" fontId="3" fillId="0" borderId="0" xfId="0" applyNumberFormat="1" applyFont="1"/>
    <xf numFmtId="3" fontId="28" fillId="0" borderId="0" xfId="0" applyNumberFormat="1" applyFont="1" applyBorder="1" applyAlignment="1">
      <alignment horizontal="center"/>
    </xf>
    <xf numFmtId="0" fontId="26" fillId="6" borderId="0" xfId="0" applyFont="1" applyFill="1" applyBorder="1" applyAlignment="1">
      <alignment horizontal="center" wrapText="1"/>
    </xf>
    <xf numFmtId="0" fontId="27" fillId="0" borderId="0" xfId="0" applyFont="1" applyBorder="1" applyAlignment="1">
      <alignment horizontal="center"/>
    </xf>
    <xf numFmtId="6" fontId="27" fillId="0" borderId="0" xfId="0" applyNumberFormat="1" applyFont="1" applyBorder="1" applyAlignment="1">
      <alignment horizontal="center"/>
    </xf>
    <xf numFmtId="3" fontId="27" fillId="0" borderId="0" xfId="0" applyNumberFormat="1" applyFont="1" applyBorder="1" applyAlignment="1">
      <alignment horizontal="center"/>
    </xf>
    <xf numFmtId="8" fontId="3" fillId="0" borderId="0" xfId="0" applyNumberFormat="1" applyFont="1"/>
    <xf numFmtId="0" fontId="10" fillId="7" borderId="52" xfId="0" applyFont="1" applyFill="1" applyBorder="1" applyAlignment="1">
      <alignment horizontal="center" wrapText="1"/>
    </xf>
    <xf numFmtId="3" fontId="8" fillId="9" borderId="35" xfId="1" applyNumberFormat="1" applyFont="1" applyFill="1" applyBorder="1" applyAlignment="1">
      <alignment horizontal="center"/>
    </xf>
    <xf numFmtId="165" fontId="8" fillId="0" borderId="39" xfId="1" applyNumberFormat="1" applyFont="1" applyBorder="1" applyAlignment="1">
      <alignment horizontal="center"/>
    </xf>
    <xf numFmtId="3" fontId="8" fillId="9" borderId="37" xfId="1" applyNumberFormat="1" applyFont="1" applyFill="1" applyBorder="1" applyAlignment="1">
      <alignment horizontal="center"/>
    </xf>
    <xf numFmtId="0" fontId="12" fillId="8" borderId="1" xfId="0" applyFont="1" applyFill="1" applyBorder="1"/>
    <xf numFmtId="0" fontId="29" fillId="8" borderId="34" xfId="0" applyFont="1" applyFill="1" applyBorder="1"/>
    <xf numFmtId="0" fontId="12" fillId="8" borderId="35" xfId="0" applyFont="1" applyFill="1" applyBorder="1" applyAlignment="1">
      <alignment wrapText="1"/>
    </xf>
    <xf numFmtId="38" fontId="3" fillId="0" borderId="35" xfId="0" applyNumberFormat="1" applyFont="1" applyBorder="1" applyAlignment="1">
      <alignment horizontal="center"/>
    </xf>
    <xf numFmtId="164" fontId="0" fillId="0" borderId="0" xfId="0" applyNumberFormat="1" applyAlignment="1">
      <alignment vertical="top"/>
    </xf>
    <xf numFmtId="0" fontId="10" fillId="0" borderId="53" xfId="0" applyFont="1" applyBorder="1" applyAlignment="1">
      <alignment horizontal="center"/>
    </xf>
    <xf numFmtId="0" fontId="10" fillId="0" borderId="54" xfId="0" applyFont="1" applyBorder="1" applyAlignment="1">
      <alignment horizontal="center"/>
    </xf>
    <xf numFmtId="0" fontId="31" fillId="8" borderId="0" xfId="0" applyFont="1" applyFill="1" applyAlignment="1">
      <alignment horizontal="center" wrapText="1"/>
    </xf>
    <xf numFmtId="0" fontId="4" fillId="6" borderId="58" xfId="0" applyFont="1" applyFill="1" applyBorder="1" applyAlignment="1">
      <alignment horizontal="center" wrapText="1"/>
    </xf>
    <xf numFmtId="0" fontId="4" fillId="6" borderId="61" xfId="0" applyFont="1" applyFill="1" applyBorder="1" applyAlignment="1">
      <alignment horizontal="center" vertical="top"/>
    </xf>
    <xf numFmtId="0" fontId="7" fillId="10" borderId="59" xfId="0" applyFont="1" applyFill="1" applyBorder="1" applyAlignment="1">
      <alignment horizontal="center"/>
    </xf>
    <xf numFmtId="0" fontId="7" fillId="10" borderId="60" xfId="0" applyFont="1" applyFill="1" applyBorder="1" applyAlignment="1">
      <alignment horizontal="center"/>
    </xf>
    <xf numFmtId="6" fontId="5" fillId="10" borderId="61" xfId="0" applyNumberFormat="1" applyFont="1" applyFill="1" applyBorder="1" applyAlignment="1">
      <alignment horizontal="center"/>
    </xf>
    <xf numFmtId="0" fontId="5" fillId="10" borderId="62" xfId="0" applyFont="1" applyFill="1" applyBorder="1" applyAlignment="1">
      <alignment horizontal="center"/>
    </xf>
    <xf numFmtId="10" fontId="33" fillId="10" borderId="13" xfId="0" applyNumberFormat="1" applyFont="1" applyFill="1" applyBorder="1" applyAlignment="1">
      <alignment horizontal="right"/>
    </xf>
    <xf numFmtId="0" fontId="7" fillId="0" borderId="59" xfId="0" applyFont="1" applyBorder="1" applyAlignment="1">
      <alignment horizontal="center"/>
    </xf>
    <xf numFmtId="0" fontId="7" fillId="0" borderId="60" xfId="0" applyFont="1" applyBorder="1" applyAlignment="1">
      <alignment horizontal="center"/>
    </xf>
    <xf numFmtId="6" fontId="5" fillId="0" borderId="61" xfId="0" applyNumberFormat="1" applyFont="1" applyBorder="1" applyAlignment="1">
      <alignment horizontal="center"/>
    </xf>
    <xf numFmtId="0" fontId="5" fillId="0" borderId="62" xfId="0" applyFont="1" applyBorder="1" applyAlignment="1">
      <alignment horizontal="center"/>
    </xf>
    <xf numFmtId="10" fontId="33" fillId="0" borderId="13" xfId="0" applyNumberFormat="1" applyFont="1" applyBorder="1" applyAlignment="1">
      <alignment horizontal="right"/>
    </xf>
    <xf numFmtId="0" fontId="5" fillId="0" borderId="63" xfId="0" applyFont="1" applyBorder="1" applyAlignment="1">
      <alignment horizontal="center"/>
    </xf>
    <xf numFmtId="0" fontId="4" fillId="0" borderId="60" xfId="0" applyFont="1" applyBorder="1" applyAlignment="1">
      <alignment horizontal="center"/>
    </xf>
    <xf numFmtId="0" fontId="30" fillId="0" borderId="13" xfId="0" applyFont="1" applyBorder="1"/>
    <xf numFmtId="0" fontId="32" fillId="0" borderId="0" xfId="0" applyFont="1"/>
    <xf numFmtId="0" fontId="7" fillId="10" borderId="61" xfId="0" applyFont="1" applyFill="1" applyBorder="1" applyAlignment="1">
      <alignment horizontal="center"/>
    </xf>
    <xf numFmtId="0" fontId="7" fillId="0" borderId="61" xfId="0" applyFont="1" applyBorder="1" applyAlignment="1">
      <alignment horizontal="center"/>
    </xf>
    <xf numFmtId="0" fontId="4" fillId="6" borderId="65" xfId="0" applyFont="1" applyFill="1" applyBorder="1" applyAlignment="1">
      <alignment horizontal="center" vertical="top"/>
    </xf>
    <xf numFmtId="0" fontId="4" fillId="6" borderId="0" xfId="0" applyFont="1" applyFill="1" applyBorder="1" applyAlignment="1">
      <alignment horizontal="center" vertical="top"/>
    </xf>
    <xf numFmtId="6" fontId="5" fillId="10" borderId="0" xfId="0" applyNumberFormat="1" applyFont="1" applyFill="1" applyBorder="1" applyAlignment="1">
      <alignment horizontal="center"/>
    </xf>
    <xf numFmtId="6" fontId="5" fillId="0" borderId="0" xfId="0" applyNumberFormat="1" applyFont="1" applyBorder="1" applyAlignment="1">
      <alignment horizontal="center"/>
    </xf>
    <xf numFmtId="0" fontId="5" fillId="0" borderId="60" xfId="0" applyFont="1" applyBorder="1" applyAlignment="1">
      <alignment horizontal="center"/>
    </xf>
    <xf numFmtId="0" fontId="4" fillId="6" borderId="13" xfId="0" applyFont="1" applyFill="1" applyBorder="1" applyAlignment="1">
      <alignment horizontal="center" wrapText="1"/>
    </xf>
    <xf numFmtId="0" fontId="5" fillId="10" borderId="8" xfId="0" applyFont="1" applyFill="1" applyBorder="1" applyAlignment="1">
      <alignment horizontal="center"/>
    </xf>
    <xf numFmtId="0" fontId="5" fillId="0" borderId="8" xfId="0" applyFont="1" applyBorder="1" applyAlignment="1">
      <alignment horizontal="center"/>
    </xf>
    <xf numFmtId="0" fontId="5" fillId="0" borderId="0" xfId="0" applyFont="1" applyBorder="1" applyAlignment="1">
      <alignment horizontal="center"/>
    </xf>
    <xf numFmtId="0" fontId="31" fillId="8" borderId="0" xfId="0" applyFont="1" applyFill="1" applyBorder="1" applyAlignment="1">
      <alignment horizontal="center" wrapText="1"/>
    </xf>
    <xf numFmtId="0" fontId="4" fillId="6" borderId="0" xfId="0" applyFont="1" applyFill="1" applyBorder="1" applyAlignment="1">
      <alignment horizontal="center" wrapText="1"/>
    </xf>
    <xf numFmtId="10" fontId="33" fillId="10" borderId="0" xfId="0" applyNumberFormat="1" applyFont="1" applyFill="1" applyBorder="1" applyAlignment="1">
      <alignment horizontal="right"/>
    </xf>
    <xf numFmtId="10" fontId="33" fillId="0" borderId="0" xfId="0" applyNumberFormat="1" applyFont="1" applyBorder="1" applyAlignment="1">
      <alignment horizontal="right"/>
    </xf>
    <xf numFmtId="0" fontId="30" fillId="0" borderId="0" xfId="0" applyFont="1" applyBorder="1"/>
    <xf numFmtId="10" fontId="0" fillId="0" borderId="1" xfId="0" applyNumberFormat="1" applyBorder="1"/>
    <xf numFmtId="0" fontId="10" fillId="0" borderId="0" xfId="0" applyFont="1" applyBorder="1" applyAlignment="1">
      <alignment horizontal="center"/>
    </xf>
    <xf numFmtId="10" fontId="0" fillId="0" borderId="1" xfId="0" applyNumberFormat="1" applyFill="1" applyBorder="1"/>
    <xf numFmtId="0" fontId="10" fillId="0" borderId="29" xfId="0" applyFont="1" applyBorder="1" applyAlignment="1">
      <alignment horizontal="center"/>
    </xf>
    <xf numFmtId="0" fontId="7" fillId="10" borderId="1" xfId="0" applyFont="1" applyFill="1" applyBorder="1" applyAlignment="1">
      <alignment horizontal="center"/>
    </xf>
    <xf numFmtId="0" fontId="7" fillId="0" borderId="1" xfId="0" applyFont="1" applyBorder="1" applyAlignment="1">
      <alignment horizontal="center"/>
    </xf>
    <xf numFmtId="6" fontId="34" fillId="10" borderId="1" xfId="0" applyNumberFormat="1" applyFont="1" applyFill="1" applyBorder="1" applyAlignment="1">
      <alignment horizontal="center"/>
    </xf>
    <xf numFmtId="6" fontId="34" fillId="0" borderId="1" xfId="0" applyNumberFormat="1" applyFont="1" applyBorder="1" applyAlignment="1">
      <alignment horizontal="center"/>
    </xf>
    <xf numFmtId="0" fontId="2" fillId="0" borderId="0" xfId="0" applyFont="1" applyAlignment="1">
      <alignment horizontal="center" wrapText="1"/>
    </xf>
    <xf numFmtId="0" fontId="0" fillId="0" borderId="0" xfId="0" applyAlignment="1">
      <alignment horizontal="center" wrapText="1"/>
    </xf>
    <xf numFmtId="0" fontId="4" fillId="3" borderId="9" xfId="0" applyFont="1" applyFill="1" applyBorder="1" applyAlignment="1">
      <alignment horizontal="center" wrapText="1"/>
    </xf>
    <xf numFmtId="0" fontId="0" fillId="0" borderId="10" xfId="0" applyBorder="1" applyAlignment="1">
      <alignment wrapText="1"/>
    </xf>
    <xf numFmtId="0" fontId="0" fillId="0" borderId="11" xfId="0" applyBorder="1" applyAlignment="1">
      <alignment wrapText="1"/>
    </xf>
    <xf numFmtId="0" fontId="6" fillId="2" borderId="25" xfId="0" applyFont="1" applyFill="1" applyBorder="1" applyAlignment="1">
      <alignment horizontal="right" vertical="top" wrapText="1"/>
    </xf>
    <xf numFmtId="0" fontId="3" fillId="0" borderId="26" xfId="0" applyFont="1" applyBorder="1" applyAlignment="1">
      <alignment horizontal="right" wrapText="1"/>
    </xf>
    <xf numFmtId="0" fontId="3" fillId="0" borderId="8" xfId="0" applyFont="1" applyBorder="1" applyAlignment="1">
      <alignment horizontal="right" wrapText="1"/>
    </xf>
    <xf numFmtId="0" fontId="0" fillId="0" borderId="13" xfId="0" applyBorder="1" applyAlignment="1">
      <alignment horizontal="right" wrapText="1"/>
    </xf>
    <xf numFmtId="0" fontId="13" fillId="0" borderId="0" xfId="0" applyFont="1" applyAlignment="1">
      <alignment wrapText="1"/>
    </xf>
    <xf numFmtId="0" fontId="7" fillId="0" borderId="25" xfId="0" applyFont="1" applyBorder="1" applyAlignment="1">
      <alignment vertical="top" wrapText="1"/>
    </xf>
    <xf numFmtId="0" fontId="7" fillId="0" borderId="26" xfId="0" applyFont="1" applyBorder="1" applyAlignment="1">
      <alignment vertical="top" wrapText="1"/>
    </xf>
    <xf numFmtId="0" fontId="7" fillId="0" borderId="27" xfId="0" applyFont="1" applyBorder="1" applyAlignment="1">
      <alignment vertical="top" wrapText="1"/>
    </xf>
    <xf numFmtId="0" fontId="14" fillId="0" borderId="0" xfId="0" applyFont="1" applyAlignment="1">
      <alignment horizontal="center" wrapText="1"/>
    </xf>
    <xf numFmtId="0" fontId="13" fillId="0" borderId="0" xfId="0" applyFont="1" applyAlignment="1">
      <alignment horizontal="center" wrapText="1"/>
    </xf>
    <xf numFmtId="0" fontId="2" fillId="0" borderId="9" xfId="0" applyFont="1" applyBorder="1" applyAlignment="1">
      <alignment horizontal="center" wrapText="1"/>
    </xf>
    <xf numFmtId="0" fontId="2" fillId="0" borderId="10" xfId="0" applyFont="1" applyBorder="1" applyAlignment="1">
      <alignment horizontal="center" wrapText="1"/>
    </xf>
    <xf numFmtId="0" fontId="3" fillId="0" borderId="10" xfId="0" applyFont="1" applyBorder="1" applyAlignment="1">
      <alignment wrapText="1"/>
    </xf>
    <xf numFmtId="0" fontId="3" fillId="0" borderId="11" xfId="0" applyFont="1" applyBorder="1" applyAlignment="1">
      <alignment wrapText="1"/>
    </xf>
    <xf numFmtId="0" fontId="4" fillId="3" borderId="5" xfId="0" applyFont="1" applyFill="1" applyBorder="1" applyAlignment="1">
      <alignment horizontal="center" wrapText="1"/>
    </xf>
    <xf numFmtId="0" fontId="3" fillId="3" borderId="6" xfId="0" applyFont="1" applyFill="1" applyBorder="1"/>
    <xf numFmtId="0" fontId="27" fillId="0" borderId="0" xfId="0" applyFont="1" applyAlignment="1">
      <alignment horizontal="center" wrapText="1"/>
    </xf>
    <xf numFmtId="0" fontId="12" fillId="8" borderId="9" xfId="0" applyFont="1" applyFill="1" applyBorder="1" applyAlignment="1">
      <alignment horizontal="center" wrapText="1"/>
    </xf>
    <xf numFmtId="0" fontId="12" fillId="8" borderId="10" xfId="0" applyFont="1" applyFill="1" applyBorder="1" applyAlignment="1">
      <alignment horizontal="center" wrapText="1"/>
    </xf>
    <xf numFmtId="0" fontId="3" fillId="0" borderId="0" xfId="0" applyFont="1" applyAlignment="1">
      <alignment wrapText="1"/>
    </xf>
    <xf numFmtId="0" fontId="2" fillId="0" borderId="0" xfId="0" applyFont="1" applyBorder="1" applyAlignment="1">
      <alignment horizontal="center" wrapText="1"/>
    </xf>
    <xf numFmtId="0" fontId="3" fillId="0" borderId="0" xfId="0" applyFont="1" applyBorder="1" applyAlignment="1">
      <alignment wrapText="1"/>
    </xf>
    <xf numFmtId="0" fontId="9" fillId="0" borderId="2" xfId="0" applyFont="1" applyBorder="1" applyAlignment="1">
      <alignment horizontal="left" wrapText="1"/>
    </xf>
    <xf numFmtId="0" fontId="9" fillId="0" borderId="0" xfId="0" applyFont="1" applyBorder="1" applyAlignment="1">
      <alignment horizontal="left" wrapText="1"/>
    </xf>
    <xf numFmtId="0" fontId="25" fillId="0" borderId="0" xfId="0" applyFont="1" applyAlignment="1">
      <alignment horizontal="center" wrapText="1"/>
    </xf>
    <xf numFmtId="2" fontId="15" fillId="0" borderId="3" xfId="0" applyNumberFormat="1" applyFont="1" applyBorder="1" applyAlignment="1">
      <alignment horizontal="center" wrapText="1"/>
    </xf>
    <xf numFmtId="0" fontId="0" fillId="0" borderId="14" xfId="0" applyBorder="1" applyAlignment="1">
      <alignment horizontal="center" wrapText="1"/>
    </xf>
    <xf numFmtId="0" fontId="10" fillId="0" borderId="5" xfId="0" applyFont="1" applyBorder="1" applyAlignment="1">
      <alignment wrapText="1"/>
    </xf>
    <xf numFmtId="0" fontId="10" fillId="0" borderId="7" xfId="0" applyFont="1" applyBorder="1" applyAlignment="1">
      <alignment wrapText="1"/>
    </xf>
    <xf numFmtId="0" fontId="10" fillId="0" borderId="43" xfId="0" applyFont="1" applyBorder="1" applyAlignment="1">
      <alignment wrapText="1"/>
    </xf>
    <xf numFmtId="0" fontId="15" fillId="0" borderId="3" xfId="0" applyFont="1" applyBorder="1" applyAlignment="1">
      <alignment horizontal="center" wrapText="1"/>
    </xf>
    <xf numFmtId="0" fontId="15" fillId="0" borderId="14" xfId="0" applyFont="1" applyBorder="1" applyAlignment="1">
      <alignment horizontal="center" wrapText="1"/>
    </xf>
    <xf numFmtId="0" fontId="0" fillId="0" borderId="14" xfId="0" applyBorder="1" applyAlignment="1">
      <alignment wrapText="1"/>
    </xf>
    <xf numFmtId="0" fontId="0" fillId="0" borderId="4" xfId="0" applyBorder="1" applyAlignment="1">
      <alignment wrapText="1"/>
    </xf>
    <xf numFmtId="0" fontId="16" fillId="6" borderId="9" xfId="0" applyFont="1" applyFill="1" applyBorder="1" applyAlignment="1">
      <alignment horizontal="center" wrapText="1"/>
    </xf>
    <xf numFmtId="0" fontId="16" fillId="6" borderId="10" xfId="0" applyFont="1" applyFill="1" applyBorder="1" applyAlignment="1">
      <alignment horizontal="center" wrapText="1"/>
    </xf>
    <xf numFmtId="0" fontId="16" fillId="6" borderId="11" xfId="0" applyFont="1" applyFill="1" applyBorder="1" applyAlignment="1">
      <alignment horizontal="center" wrapText="1"/>
    </xf>
    <xf numFmtId="0" fontId="0" fillId="0" borderId="0" xfId="0" applyAlignment="1">
      <alignment wrapText="1"/>
    </xf>
    <xf numFmtId="0" fontId="24" fillId="6" borderId="67" xfId="0" applyFont="1" applyFill="1" applyBorder="1" applyAlignment="1">
      <alignment horizontal="center" wrapText="1"/>
    </xf>
    <xf numFmtId="0" fontId="24" fillId="6" borderId="28" xfId="0" applyFont="1" applyFill="1" applyBorder="1" applyAlignment="1">
      <alignment horizontal="center" wrapText="1"/>
    </xf>
    <xf numFmtId="0" fontId="0" fillId="0" borderId="28" xfId="0" applyBorder="1" applyAlignment="1">
      <alignment horizontal="center" wrapText="1"/>
    </xf>
    <xf numFmtId="164" fontId="10" fillId="0" borderId="29" xfId="0" applyNumberFormat="1" applyFont="1" applyBorder="1" applyAlignment="1">
      <alignment horizontal="center" wrapText="1"/>
    </xf>
    <xf numFmtId="164" fontId="10" fillId="0" borderId="28" xfId="0" applyNumberFormat="1" applyFont="1" applyBorder="1" applyAlignment="1">
      <alignment horizontal="center" wrapText="1"/>
    </xf>
    <xf numFmtId="164" fontId="10" fillId="0" borderId="15" xfId="0" applyNumberFormat="1" applyFont="1" applyBorder="1" applyAlignment="1">
      <alignment horizontal="center" wrapText="1"/>
    </xf>
    <xf numFmtId="0" fontId="10" fillId="0" borderId="67" xfId="0" applyFont="1" applyBorder="1" applyAlignment="1">
      <alignment horizontal="center"/>
    </xf>
    <xf numFmtId="0" fontId="0" fillId="0" borderId="28" xfId="0" applyBorder="1" applyAlignment="1">
      <alignment horizontal="center"/>
    </xf>
    <xf numFmtId="0" fontId="0" fillId="0" borderId="69" xfId="0" applyBorder="1" applyAlignment="1">
      <alignment horizontal="center"/>
    </xf>
    <xf numFmtId="0" fontId="10" fillId="0" borderId="53" xfId="0" applyFont="1" applyBorder="1" applyAlignment="1">
      <alignment horizontal="center"/>
    </xf>
    <xf numFmtId="0" fontId="0" fillId="0" borderId="29" xfId="0" applyBorder="1" applyAlignment="1">
      <alignment horizontal="center"/>
    </xf>
    <xf numFmtId="0" fontId="0" fillId="0" borderId="15" xfId="0" applyBorder="1" applyAlignment="1">
      <alignment horizontal="center"/>
    </xf>
    <xf numFmtId="0" fontId="10" fillId="0" borderId="29" xfId="0" applyFont="1" applyBorder="1" applyAlignment="1">
      <alignment horizontal="right"/>
    </xf>
    <xf numFmtId="0" fontId="10" fillId="0" borderId="15" xfId="0" applyFont="1" applyBorder="1" applyAlignment="1">
      <alignment horizontal="right"/>
    </xf>
    <xf numFmtId="0" fontId="31" fillId="8" borderId="61" xfId="0" applyFont="1" applyFill="1" applyBorder="1" applyAlignment="1">
      <alignment horizontal="center" wrapText="1"/>
    </xf>
    <xf numFmtId="0" fontId="4" fillId="6" borderId="55" xfId="0" applyFont="1" applyFill="1" applyBorder="1" applyAlignment="1">
      <alignment horizontal="center" vertical="top"/>
    </xf>
    <xf numFmtId="0" fontId="4" fillId="6" borderId="56" xfId="0" applyFont="1" applyFill="1" applyBorder="1" applyAlignment="1">
      <alignment horizontal="center" vertical="top"/>
    </xf>
    <xf numFmtId="0" fontId="4" fillId="6" borderId="57" xfId="0" applyFont="1" applyFill="1" applyBorder="1" applyAlignment="1">
      <alignment horizontal="center" vertical="top"/>
    </xf>
    <xf numFmtId="0" fontId="4" fillId="6" borderId="58" xfId="0" applyFont="1" applyFill="1" applyBorder="1" applyAlignment="1">
      <alignment horizontal="center" wrapText="1"/>
    </xf>
    <xf numFmtId="0" fontId="4" fillId="6" borderId="13" xfId="0" applyFont="1" applyFill="1" applyBorder="1" applyAlignment="1">
      <alignment horizontal="center" wrapText="1"/>
    </xf>
    <xf numFmtId="0" fontId="4" fillId="6" borderId="64" xfId="0" applyFont="1" applyFill="1" applyBorder="1" applyAlignment="1">
      <alignment horizontal="center" wrapText="1"/>
    </xf>
    <xf numFmtId="0" fontId="4" fillId="6" borderId="24" xfId="0" applyFont="1" applyFill="1" applyBorder="1" applyAlignment="1">
      <alignment horizontal="center" wrapText="1"/>
    </xf>
    <xf numFmtId="0" fontId="5" fillId="0" borderId="55" xfId="0" applyFont="1" applyBorder="1" applyAlignment="1">
      <alignment horizontal="center"/>
    </xf>
    <xf numFmtId="0" fontId="5" fillId="0" borderId="56" xfId="0" applyFont="1" applyBorder="1" applyAlignment="1">
      <alignment horizontal="center"/>
    </xf>
    <xf numFmtId="0" fontId="5" fillId="0" borderId="57" xfId="0" applyFont="1" applyBorder="1" applyAlignment="1">
      <alignment horizontal="center"/>
    </xf>
    <xf numFmtId="0" fontId="10" fillId="0" borderId="66" xfId="0" applyFont="1" applyBorder="1" applyAlignment="1">
      <alignment horizontal="center" wrapText="1"/>
    </xf>
    <xf numFmtId="0" fontId="10" fillId="0" borderId="15" xfId="0" applyFont="1" applyBorder="1" applyAlignment="1">
      <alignment horizontal="center" wrapText="1"/>
    </xf>
    <xf numFmtId="0" fontId="10" fillId="0" borderId="68" xfId="0" applyFont="1" applyBorder="1" applyAlignment="1">
      <alignment horizontal="center" wrapText="1"/>
    </xf>
    <xf numFmtId="0" fontId="10" fillId="0" borderId="69" xfId="0" applyFont="1" applyBorder="1" applyAlignment="1">
      <alignment horizontal="center" wrapText="1"/>
    </xf>
    <xf numFmtId="164" fontId="10" fillId="0" borderId="66" xfId="0" applyNumberFormat="1" applyFont="1" applyBorder="1" applyAlignment="1">
      <alignment horizontal="center" wrapText="1"/>
    </xf>
    <xf numFmtId="164" fontId="10" fillId="0" borderId="69" xfId="0" applyNumberFormat="1" applyFont="1" applyBorder="1" applyAlignment="1">
      <alignment horizontal="center" wrapText="1"/>
    </xf>
    <xf numFmtId="0" fontId="31" fillId="8" borderId="0" xfId="0" applyFont="1" applyFill="1" applyAlignment="1">
      <alignment horizontal="center" wrapText="1"/>
    </xf>
    <xf numFmtId="0" fontId="30" fillId="6" borderId="74" xfId="0" applyFont="1" applyFill="1" applyBorder="1"/>
    <xf numFmtId="0" fontId="30" fillId="6" borderId="75" xfId="0" applyFont="1" applyFill="1" applyBorder="1"/>
    <xf numFmtId="0" fontId="39" fillId="6" borderId="74" xfId="0" applyFont="1" applyFill="1" applyBorder="1" applyAlignment="1">
      <alignment horizontal="center"/>
    </xf>
    <xf numFmtId="0" fontId="39" fillId="6" borderId="13" xfId="0" applyFont="1" applyFill="1" applyBorder="1" applyAlignment="1">
      <alignment horizontal="center"/>
    </xf>
    <xf numFmtId="0" fontId="39" fillId="6" borderId="13" xfId="0" applyFont="1" applyFill="1" applyBorder="1" applyAlignment="1">
      <alignment horizontal="center" wrapText="1"/>
    </xf>
    <xf numFmtId="0" fontId="39" fillId="6" borderId="75" xfId="0" applyFont="1" applyFill="1" applyBorder="1" applyAlignment="1">
      <alignment horizontal="center" wrapText="1"/>
    </xf>
    <xf numFmtId="0" fontId="40" fillId="10" borderId="74" xfId="0" applyFont="1" applyFill="1" applyBorder="1" applyAlignment="1">
      <alignment horizontal="center"/>
    </xf>
    <xf numFmtId="6" fontId="0" fillId="0" borderId="0" xfId="0" applyNumberFormat="1"/>
    <xf numFmtId="6" fontId="41" fillId="10" borderId="13" xfId="0" applyNumberFormat="1" applyFont="1" applyFill="1" applyBorder="1" applyAlignment="1">
      <alignment horizontal="center"/>
    </xf>
    <xf numFmtId="0" fontId="40" fillId="10" borderId="13" xfId="0" applyFont="1" applyFill="1" applyBorder="1" applyAlignment="1">
      <alignment horizontal="center"/>
    </xf>
    <xf numFmtId="0" fontId="42" fillId="10" borderId="75" xfId="0" applyFont="1" applyFill="1" applyBorder="1" applyAlignment="1">
      <alignment horizontal="center"/>
    </xf>
    <xf numFmtId="0" fontId="40" fillId="0" borderId="74" xfId="0" applyFont="1" applyBorder="1" applyAlignment="1">
      <alignment horizontal="center"/>
    </xf>
    <xf numFmtId="6" fontId="41" fillId="0" borderId="13" xfId="0" applyNumberFormat="1" applyFont="1" applyBorder="1" applyAlignment="1">
      <alignment horizontal="center"/>
    </xf>
    <xf numFmtId="0" fontId="40" fillId="0" borderId="13" xfId="0" applyFont="1" applyBorder="1" applyAlignment="1">
      <alignment horizontal="center"/>
    </xf>
    <xf numFmtId="0" fontId="42" fillId="0" borderId="75" xfId="0" applyFont="1" applyBorder="1" applyAlignment="1">
      <alignment horizontal="center"/>
    </xf>
    <xf numFmtId="0" fontId="41" fillId="10" borderId="13" xfId="0" applyFont="1" applyFill="1" applyBorder="1" applyAlignment="1">
      <alignment horizontal="center"/>
    </xf>
    <xf numFmtId="0" fontId="40" fillId="10" borderId="76" xfId="0" applyFont="1" applyFill="1" applyBorder="1" applyAlignment="1">
      <alignment horizontal="center"/>
    </xf>
    <xf numFmtId="6" fontId="41" fillId="10" borderId="77" xfId="0" applyNumberFormat="1" applyFont="1" applyFill="1" applyBorder="1" applyAlignment="1">
      <alignment horizontal="center"/>
    </xf>
    <xf numFmtId="0" fontId="40" fillId="10" borderId="77" xfId="0" applyFont="1" applyFill="1" applyBorder="1" applyAlignment="1">
      <alignment horizontal="center"/>
    </xf>
    <xf numFmtId="0" fontId="42" fillId="10" borderId="78" xfId="0" applyFont="1" applyFill="1" applyBorder="1" applyAlignment="1">
      <alignment horizontal="center"/>
    </xf>
    <xf numFmtId="0" fontId="40" fillId="0" borderId="79" xfId="0" applyFont="1" applyBorder="1" applyAlignment="1">
      <alignment horizontal="center"/>
    </xf>
    <xf numFmtId="6" fontId="41" fillId="0" borderId="77" xfId="0" applyNumberFormat="1" applyFont="1" applyBorder="1" applyAlignment="1">
      <alignment horizontal="center"/>
    </xf>
    <xf numFmtId="0" fontId="30" fillId="0" borderId="77" xfId="0" applyFont="1" applyBorder="1"/>
    <xf numFmtId="0" fontId="30" fillId="0" borderId="78" xfId="0" applyFont="1" applyBorder="1"/>
    <xf numFmtId="0" fontId="30" fillId="6" borderId="77" xfId="0" applyFont="1" applyFill="1" applyBorder="1"/>
    <xf numFmtId="0" fontId="30" fillId="6" borderId="78" xfId="0" applyFont="1" applyFill="1" applyBorder="1"/>
    <xf numFmtId="0" fontId="40" fillId="0" borderId="77" xfId="0" applyFont="1" applyBorder="1" applyAlignment="1">
      <alignment horizontal="center" wrapText="1"/>
    </xf>
    <xf numFmtId="0" fontId="40" fillId="0" borderId="77" xfId="0" applyFont="1" applyBorder="1" applyAlignment="1">
      <alignment horizontal="center"/>
    </xf>
    <xf numFmtId="0" fontId="41" fillId="0" borderId="77" xfId="0" applyFont="1" applyBorder="1" applyAlignment="1">
      <alignment horizontal="center"/>
    </xf>
    <xf numFmtId="0" fontId="35" fillId="6" borderId="70" xfId="0" applyFont="1" applyFill="1" applyBorder="1" applyAlignment="1">
      <alignment horizontal="center"/>
    </xf>
    <xf numFmtId="0" fontId="35" fillId="6" borderId="10" xfId="0" applyFont="1" applyFill="1" applyBorder="1" applyAlignment="1">
      <alignment horizontal="center"/>
    </xf>
    <xf numFmtId="0" fontId="35" fillId="6" borderId="71" xfId="0" applyFont="1" applyFill="1" applyBorder="1" applyAlignment="1">
      <alignment horizontal="center"/>
    </xf>
    <xf numFmtId="0" fontId="35" fillId="6" borderId="72" xfId="0" applyFont="1" applyFill="1" applyBorder="1" applyAlignment="1">
      <alignment horizontal="center"/>
    </xf>
    <xf numFmtId="0" fontId="35" fillId="6" borderId="0" xfId="0" applyFont="1" applyFill="1" applyBorder="1" applyAlignment="1">
      <alignment horizontal="center"/>
    </xf>
    <xf numFmtId="0" fontId="35" fillId="6" borderId="73" xfId="0" applyFont="1" applyFill="1" applyBorder="1" applyAlignment="1">
      <alignment horizontal="center"/>
    </xf>
    <xf numFmtId="0" fontId="35" fillId="6" borderId="74" xfId="0" applyFont="1" applyFill="1" applyBorder="1" applyAlignment="1">
      <alignment horizontal="center"/>
    </xf>
    <xf numFmtId="0" fontId="35" fillId="6" borderId="8" xfId="0" applyFont="1" applyFill="1" applyBorder="1" applyAlignment="1">
      <alignment horizontal="center"/>
    </xf>
    <xf numFmtId="0" fontId="35" fillId="6" borderId="75" xfId="0" applyFont="1" applyFill="1" applyBorder="1" applyAlignment="1">
      <alignment horizontal="center"/>
    </xf>
    <xf numFmtId="0" fontId="36" fillId="6" borderId="80" xfId="0" applyFont="1" applyFill="1" applyBorder="1" applyAlignment="1">
      <alignment horizontal="center"/>
    </xf>
    <xf numFmtId="0" fontId="36" fillId="6" borderId="26" xfId="0" applyFont="1" applyFill="1" applyBorder="1" applyAlignment="1">
      <alignment horizontal="center"/>
    </xf>
    <xf numFmtId="0" fontId="36" fillId="6" borderId="81" xfId="0" applyFont="1" applyFill="1" applyBorder="1" applyAlignment="1">
      <alignment horizontal="center"/>
    </xf>
    <xf numFmtId="0" fontId="38" fillId="6" borderId="25" xfId="0" applyFont="1" applyFill="1" applyBorder="1" applyAlignment="1">
      <alignment horizontal="center" wrapText="1"/>
    </xf>
    <xf numFmtId="0" fontId="38" fillId="6" borderId="26" xfId="0" applyFont="1" applyFill="1" applyBorder="1" applyAlignment="1">
      <alignment horizontal="center" wrapText="1"/>
    </xf>
    <xf numFmtId="0" fontId="38" fillId="6" borderId="81" xfId="0" applyFont="1" applyFill="1" applyBorder="1" applyAlignment="1">
      <alignment horizontal="center" wrapText="1"/>
    </xf>
    <xf numFmtId="0" fontId="38" fillId="6" borderId="80" xfId="0" applyFont="1" applyFill="1" applyBorder="1" applyAlignment="1">
      <alignment horizontal="center" wrapText="1"/>
    </xf>
    <xf numFmtId="0" fontId="39" fillId="6" borderId="25" xfId="0" applyFont="1" applyFill="1" applyBorder="1" applyAlignment="1">
      <alignment horizontal="center" wrapText="1"/>
    </xf>
    <xf numFmtId="0" fontId="39" fillId="6" borderId="27" xfId="0" applyFont="1" applyFill="1" applyBorder="1" applyAlignment="1">
      <alignment horizontal="center" wrapText="1"/>
    </xf>
    <xf numFmtId="0" fontId="40" fillId="10" borderId="25" xfId="0" applyFont="1" applyFill="1" applyBorder="1" applyAlignment="1">
      <alignment horizontal="center"/>
    </xf>
    <xf numFmtId="0" fontId="40" fillId="10" borderId="27" xfId="0" applyFont="1" applyFill="1" applyBorder="1" applyAlignment="1">
      <alignment horizontal="center"/>
    </xf>
    <xf numFmtId="0" fontId="40" fillId="0" borderId="25" xfId="0" applyFont="1" applyBorder="1" applyAlignment="1">
      <alignment horizontal="center"/>
    </xf>
    <xf numFmtId="0" fontId="40" fillId="0" borderId="27" xfId="0" applyFont="1" applyBorder="1" applyAlignment="1">
      <alignment horizontal="center"/>
    </xf>
    <xf numFmtId="0" fontId="40" fillId="10" borderId="82" xfId="0" applyFont="1" applyFill="1" applyBorder="1" applyAlignment="1">
      <alignment horizontal="center"/>
    </xf>
    <xf numFmtId="0" fontId="40" fillId="10" borderId="83" xfId="0" applyFont="1" applyFill="1" applyBorder="1" applyAlignment="1">
      <alignment horizontal="center"/>
    </xf>
    <xf numFmtId="0" fontId="36" fillId="6" borderId="84" xfId="0" applyFont="1" applyFill="1" applyBorder="1" applyAlignment="1">
      <alignment horizontal="center"/>
    </xf>
    <xf numFmtId="0" fontId="36" fillId="6" borderId="85" xfId="0" applyFont="1" applyFill="1" applyBorder="1" applyAlignment="1">
      <alignment horizontal="center"/>
    </xf>
    <xf numFmtId="0" fontId="36" fillId="6" borderId="86" xfId="0" applyFont="1" applyFill="1" applyBorder="1" applyAlignment="1">
      <alignment horizontal="center"/>
    </xf>
    <xf numFmtId="0" fontId="40" fillId="0" borderId="87" xfId="0" applyFont="1" applyBorder="1" applyAlignment="1">
      <alignment horizontal="center" wrapText="1"/>
    </xf>
    <xf numFmtId="0" fontId="40" fillId="0" borderId="88" xfId="0" applyFont="1" applyBorder="1" applyAlignment="1">
      <alignment horizontal="center" wrapText="1"/>
    </xf>
    <xf numFmtId="0" fontId="30" fillId="0" borderId="87" xfId="0" applyFont="1" applyBorder="1"/>
    <xf numFmtId="0" fontId="30" fillId="0" borderId="88" xfId="0" applyFont="1" applyBorder="1"/>
    <xf numFmtId="6" fontId="41" fillId="0" borderId="87" xfId="0" applyNumberFormat="1" applyFont="1" applyBorder="1" applyAlignment="1">
      <alignment horizontal="center"/>
    </xf>
    <xf numFmtId="6" fontId="41" fillId="0" borderId="88" xfId="0" applyNumberFormat="1" applyFont="1" applyBorder="1" applyAlignment="1">
      <alignment horizontal="center"/>
    </xf>
    <xf numFmtId="0" fontId="36" fillId="6" borderId="88" xfId="0" applyFont="1" applyFill="1" applyBorder="1" applyAlignment="1">
      <alignment horizontal="center"/>
    </xf>
    <xf numFmtId="0" fontId="30" fillId="6" borderId="87" xfId="0" applyFont="1" applyFill="1" applyBorder="1"/>
    <xf numFmtId="0" fontId="30" fillId="6" borderId="88" xfId="0" applyFont="1" applyFill="1" applyBorder="1"/>
    <xf numFmtId="0" fontId="43" fillId="0" borderId="89" xfId="0" applyFont="1" applyBorder="1"/>
    <xf numFmtId="9" fontId="0" fillId="0" borderId="0" xfId="0" applyNumberFormat="1"/>
  </cellXfs>
  <cellStyles count="10">
    <cellStyle name="Comma 2" xfId="2"/>
    <cellStyle name="Comma 2 2" xfId="3"/>
    <cellStyle name="Currency 2" xfId="4"/>
    <cellStyle name="Currency 2 2" xfId="5"/>
    <cellStyle name="Normal" xfId="0" builtinId="0"/>
    <cellStyle name="Normal 2" xfId="6"/>
    <cellStyle name="Normal 3" xfId="7"/>
    <cellStyle name="Normal 3 2" xfId="1"/>
    <cellStyle name="Percent 2" xfId="8"/>
    <cellStyle name="Percent 2 2" xfId="9"/>
  </cellStyles>
  <dxfs count="49">
    <dxf>
      <font>
        <strike val="0"/>
        <outline val="0"/>
        <shadow val="0"/>
        <u val="none"/>
        <vertAlign val="baseline"/>
        <sz val="11"/>
        <name val="Arial"/>
        <scheme val="none"/>
      </font>
      <numFmt numFmtId="165" formatCode="&quot;$&quot;#,##0.00"/>
      <alignment horizontal="center" vertical="bottom" textRotation="0" wrapText="0" indent="0" relativeIndent="0" justifyLastLine="0" shrinkToFit="0" mergeCell="0" readingOrder="0"/>
    </dxf>
    <dxf>
      <font>
        <strike val="0"/>
        <outline val="0"/>
        <shadow val="0"/>
        <u val="none"/>
        <vertAlign val="baseline"/>
        <sz val="11"/>
        <name val="Arial"/>
        <scheme val="none"/>
      </font>
      <numFmt numFmtId="165" formatCode="&quot;$&quot;#,##0.00"/>
      <alignment horizontal="center" vertical="bottom" textRotation="0" wrapText="0" indent="0" relativeIndent="0" justifyLastLine="0" shrinkToFit="0" mergeCell="0" readingOrder="0"/>
    </dxf>
    <dxf>
      <font>
        <strike val="0"/>
        <outline val="0"/>
        <shadow val="0"/>
        <u val="none"/>
        <vertAlign val="baseline"/>
        <sz val="11"/>
        <name val="Arial"/>
        <scheme val="none"/>
      </font>
      <numFmt numFmtId="165" formatCode="&quot;$&quot;#,##0.00"/>
      <alignment horizontal="center" vertical="bottom" textRotation="0" wrapText="0" indent="0" relativeIndent="0" justifyLastLine="0" shrinkToFit="0" mergeCell="0" readingOrder="0"/>
    </dxf>
    <dxf>
      <font>
        <strike val="0"/>
        <outline val="0"/>
        <shadow val="0"/>
        <u val="none"/>
        <vertAlign val="baseline"/>
        <sz val="11"/>
        <name val="Arial"/>
        <scheme val="none"/>
      </font>
      <numFmt numFmtId="165" formatCode="&quot;$&quot;#,##0.00"/>
      <alignment horizontal="center" vertical="bottom" textRotation="0" wrapText="0" indent="0" relativeIndent="0" justifyLastLine="0" shrinkToFit="0" mergeCell="0" readingOrder="0"/>
    </dxf>
    <dxf>
      <font>
        <strike val="0"/>
        <outline val="0"/>
        <shadow val="0"/>
        <u val="none"/>
        <vertAlign val="baseline"/>
        <sz val="11"/>
        <name val="Arial"/>
        <scheme val="none"/>
      </font>
      <numFmt numFmtId="165" formatCode="&quot;$&quot;#,##0.00"/>
      <alignment horizontal="center" vertical="bottom" textRotation="0" wrapText="0" indent="0" relativeIndent="0" justifyLastLine="0" shrinkToFit="0" mergeCell="0" readingOrder="0"/>
    </dxf>
    <dxf>
      <font>
        <strike val="0"/>
        <outline val="0"/>
        <shadow val="0"/>
        <u val="none"/>
        <vertAlign val="baseline"/>
        <sz val="11"/>
        <name val="Arial"/>
        <scheme val="none"/>
      </font>
      <numFmt numFmtId="165" formatCode="&quot;$&quot;#,##0.00"/>
      <alignment horizontal="center" vertical="bottom" textRotation="0" wrapText="0" indent="0" relativeIndent="0" justifyLastLine="0" shrinkToFit="0" mergeCell="0" readingOrder="0"/>
    </dxf>
    <dxf>
      <font>
        <strike val="0"/>
        <outline val="0"/>
        <shadow val="0"/>
        <u val="none"/>
        <vertAlign val="baseline"/>
        <sz val="11"/>
        <name val="Arial"/>
        <scheme val="none"/>
      </font>
      <numFmt numFmtId="165" formatCode="&quot;$&quot;#,##0.00"/>
      <alignment horizontal="center" vertical="bottom" textRotation="0" wrapText="0" indent="0" relativeIndent="0" justifyLastLine="0" shrinkToFit="0" mergeCell="0" readingOrder="0"/>
    </dxf>
    <dxf>
      <font>
        <b/>
        <i val="0"/>
        <strike val="0"/>
        <condense val="0"/>
        <extend val="0"/>
        <outline val="0"/>
        <shadow val="0"/>
        <u val="none"/>
        <vertAlign val="baseline"/>
        <sz val="11"/>
        <color theme="1"/>
        <name val="Arial"/>
        <scheme val="none"/>
      </font>
      <alignment horizontal="center" vertical="bottom" textRotation="0" wrapText="0" indent="0" relativeIndent="0" justifyLastLine="0" shrinkToFit="0" mergeCell="0" readingOrder="0"/>
    </dxf>
    <dxf>
      <border outline="0">
        <top style="thin">
          <color indexed="64"/>
        </top>
      </border>
    </dxf>
    <dxf>
      <border outline="0">
        <left style="medium">
          <color indexed="64"/>
        </left>
        <right style="medium">
          <color indexed="64"/>
        </right>
        <top style="thin">
          <color indexed="64"/>
        </top>
        <bottom style="medium">
          <color indexed="64"/>
        </bottom>
      </border>
    </dxf>
    <dxf>
      <font>
        <strike val="0"/>
        <outline val="0"/>
        <shadow val="0"/>
        <u val="none"/>
        <vertAlign val="baseline"/>
        <sz val="11"/>
        <name val="Arial"/>
        <scheme val="none"/>
      </font>
      <alignment horizontal="center" vertical="bottom" textRotation="0" wrapText="0" indent="0" relativeIndent="0" justifyLastLine="0" shrinkToFit="0" mergeCell="0" readingOrder="0"/>
      <border diagonalUp="0" diagonalDown="0" outline="0"/>
    </dxf>
    <dxf>
      <border outline="0">
        <bottom style="thin">
          <color indexed="64"/>
        </bottom>
      </border>
    </dxf>
    <dxf>
      <font>
        <b/>
        <i val="0"/>
        <strike val="0"/>
        <condense val="0"/>
        <extend val="0"/>
        <outline val="0"/>
        <shadow val="0"/>
        <u val="none"/>
        <vertAlign val="baseline"/>
        <sz val="11"/>
        <color theme="0"/>
        <name val="Arial"/>
        <scheme val="none"/>
      </font>
      <fill>
        <patternFill patternType="none">
          <fgColor indexed="64"/>
          <bgColor rgb="FF00B050"/>
        </patternFill>
      </fill>
      <border diagonalUp="0" diagonalDown="0">
        <left style="thin">
          <color indexed="64"/>
        </left>
        <right style="thin">
          <color indexed="64"/>
        </right>
        <top/>
        <bottom/>
      </border>
    </dxf>
    <dxf>
      <font>
        <strike val="0"/>
        <outline val="0"/>
        <shadow val="0"/>
        <u val="none"/>
        <vertAlign val="baseline"/>
        <name val="Arial"/>
        <scheme val="none"/>
      </font>
      <alignment horizontal="center" vertical="bottom" textRotation="0" wrapText="0" indent="0" relativeIndent="0" justifyLastLine="0" shrinkToFit="0" mergeCell="0" readingOrder="0"/>
      <border diagonalUp="0" diagonalDown="0" outline="0">
        <left style="thin">
          <color indexed="64"/>
        </left>
        <right/>
        <top style="thin">
          <color indexed="64"/>
        </top>
        <bottom style="thin">
          <color indexed="64"/>
        </bottom>
      </border>
    </dxf>
    <dxf>
      <font>
        <strike val="0"/>
        <outline val="0"/>
        <shadow val="0"/>
        <u val="none"/>
        <vertAlign val="baseline"/>
        <name val="Arial"/>
        <scheme val="none"/>
      </font>
      <numFmt numFmtId="9" formatCode="&quot;$&quot;#,##0_);\(&quot;$&quot;#,##0\)"/>
      <alignment horizontal="center" vertical="bottom" textRotation="0" wrapText="0" indent="0" relativeIndent="0" justifyLastLine="0" shrinkToFit="0" mergeCell="0" readingOrder="0"/>
      <border diagonalUp="0" diagonalDown="0">
        <left style="thin">
          <color indexed="64"/>
        </left>
        <right style="medium">
          <color indexed="64"/>
        </right>
        <top style="thin">
          <color auto="1"/>
        </top>
        <bottom style="thin">
          <color auto="1"/>
        </bottom>
      </border>
    </dxf>
    <dxf>
      <font>
        <b/>
        <i val="0"/>
        <strike val="0"/>
        <condense val="0"/>
        <extend val="0"/>
        <outline val="0"/>
        <shadow val="0"/>
        <u val="none"/>
        <vertAlign val="baseline"/>
        <sz val="11"/>
        <color theme="1"/>
        <name val="Arial"/>
        <scheme val="none"/>
      </font>
      <alignment horizontal="center" vertical="bottom" textRotation="0" wrapText="0" indent="0" relativeIndent="0" justifyLastLine="0" shrinkToFit="0" mergeCell="0" readingOrder="0"/>
      <border diagonalUp="0" diagonalDown="0">
        <left style="medium">
          <color indexed="64"/>
        </left>
        <right style="thin">
          <color indexed="64"/>
        </right>
        <top style="thin">
          <color auto="1"/>
        </top>
        <bottom style="thin">
          <color auto="1"/>
        </bottom>
      </border>
    </dxf>
    <dxf>
      <font>
        <strike val="0"/>
        <outline val="0"/>
        <shadow val="0"/>
        <u val="none"/>
        <vertAlign val="baseline"/>
        <name val="Arial"/>
        <scheme val="none"/>
      </font>
      <numFmt numFmtId="9" formatCode="&quot;$&quot;#,##0_);\(&quot;$&quot;#,##0\)"/>
      <alignment horizontal="center" vertical="bottom" textRotation="0" wrapText="0" indent="0" relativeIndent="0" justifyLastLine="0" shrinkToFit="0" mergeCell="0" readingOrder="0"/>
      <border diagonalUp="0" diagonalDown="0">
        <left style="thin">
          <color indexed="64"/>
        </left>
        <right style="medium">
          <color indexed="64"/>
        </right>
        <top style="thin">
          <color auto="1"/>
        </top>
        <bottom style="thin">
          <color auto="1"/>
        </bottom>
      </border>
    </dxf>
    <dxf>
      <font>
        <b/>
        <i val="0"/>
        <strike val="0"/>
        <condense val="0"/>
        <extend val="0"/>
        <outline val="0"/>
        <shadow val="0"/>
        <u val="none"/>
        <vertAlign val="baseline"/>
        <sz val="11"/>
        <color theme="1"/>
        <name val="Arial"/>
        <scheme val="none"/>
      </font>
      <alignment horizontal="center" vertical="bottom" textRotation="0" wrapText="0" indent="0" relativeIndent="0" justifyLastLine="0" shrinkToFit="0" mergeCell="0" readingOrder="0"/>
      <border diagonalUp="0" diagonalDown="0">
        <left style="medium">
          <color indexed="64"/>
        </left>
        <right style="thin">
          <color indexed="64"/>
        </right>
        <top style="thin">
          <color auto="1"/>
        </top>
        <bottom style="thin">
          <color auto="1"/>
        </bottom>
      </border>
    </dxf>
    <dxf>
      <font>
        <strike val="0"/>
        <outline val="0"/>
        <shadow val="0"/>
        <u val="none"/>
        <vertAlign val="baseline"/>
        <name val="Arial"/>
        <scheme val="none"/>
      </font>
      <numFmt numFmtId="9" formatCode="&quot;$&quot;#,##0_);\(&quot;$&quot;#,##0\)"/>
      <alignment horizontal="center" vertical="bottom" textRotation="0" wrapText="0" indent="0" relativeIndent="0" justifyLastLine="0" shrinkToFit="0" mergeCell="0" readingOrder="0"/>
      <border diagonalUp="0" diagonalDown="0">
        <left style="thin">
          <color indexed="64"/>
        </left>
        <right style="medium">
          <color indexed="64"/>
        </right>
        <top style="thin">
          <color auto="1"/>
        </top>
        <bottom style="thin">
          <color auto="1"/>
        </bottom>
      </border>
    </dxf>
    <dxf>
      <font>
        <b/>
        <i val="0"/>
        <strike val="0"/>
        <condense val="0"/>
        <extend val="0"/>
        <outline val="0"/>
        <shadow val="0"/>
        <u val="none"/>
        <vertAlign val="baseline"/>
        <sz val="11"/>
        <color theme="1"/>
        <name val="Arial"/>
        <scheme val="none"/>
      </font>
      <alignment horizontal="center" vertical="bottom" textRotation="0" wrapText="0" indent="0" relativeIndent="0" justifyLastLine="0" shrinkToFit="0" mergeCell="0" readingOrder="0"/>
      <border diagonalUp="0" diagonalDown="0">
        <left style="medium">
          <color indexed="64"/>
        </left>
        <right style="thin">
          <color indexed="64"/>
        </right>
        <top style="thin">
          <color auto="1"/>
        </top>
        <bottom style="thin">
          <color auto="1"/>
        </bottom>
      </border>
    </dxf>
    <dxf>
      <font>
        <strike val="0"/>
        <outline val="0"/>
        <shadow val="0"/>
        <u val="none"/>
        <vertAlign val="baseline"/>
        <name val="Arial"/>
        <scheme val="none"/>
      </font>
      <numFmt numFmtId="9" formatCode="&quot;$&quot;#,##0_);\(&quot;$&quot;#,##0\)"/>
      <alignment horizontal="center" vertical="bottom" textRotation="0" wrapText="0" indent="0" relativeIndent="0" justifyLastLine="0" shrinkToFit="0" mergeCell="0" readingOrder="0"/>
      <border diagonalUp="0" diagonalDown="0">
        <left style="thin">
          <color indexed="64"/>
        </left>
        <right style="medium">
          <color indexed="64"/>
        </right>
        <top style="thin">
          <color auto="1"/>
        </top>
        <bottom style="thin">
          <color auto="1"/>
        </bottom>
      </border>
    </dxf>
    <dxf>
      <font>
        <b/>
        <i val="0"/>
        <strike val="0"/>
        <condense val="0"/>
        <extend val="0"/>
        <outline val="0"/>
        <shadow val="0"/>
        <u val="none"/>
        <vertAlign val="baseline"/>
        <sz val="11"/>
        <color theme="1"/>
        <name val="Arial"/>
        <scheme val="none"/>
      </font>
      <alignment horizontal="center" vertical="bottom" textRotation="0" wrapText="0" indent="0" relativeIndent="0" justifyLastLine="0" shrinkToFit="0" mergeCell="0" readingOrder="0"/>
      <border diagonalUp="0" diagonalDown="0">
        <left style="medium">
          <color indexed="64"/>
        </left>
        <right style="thin">
          <color indexed="64"/>
        </right>
        <top style="thin">
          <color auto="1"/>
        </top>
        <bottom style="thin">
          <color auto="1"/>
        </bottom>
      </border>
    </dxf>
    <dxf>
      <font>
        <strike val="0"/>
        <outline val="0"/>
        <shadow val="0"/>
        <u val="none"/>
        <vertAlign val="baseline"/>
        <name val="Arial"/>
        <scheme val="none"/>
      </font>
      <numFmt numFmtId="9" formatCode="&quot;$&quot;#,##0_);\(&quot;$&quot;#,##0\)"/>
      <alignment horizontal="center" vertical="bottom" textRotation="0" wrapText="0" indent="0" relativeIndent="0" justifyLastLine="0" shrinkToFit="0" mergeCell="0" readingOrder="0"/>
      <border diagonalUp="0" diagonalDown="0">
        <left style="thin">
          <color indexed="64"/>
        </left>
        <right style="medium">
          <color indexed="64"/>
        </right>
        <top style="thin">
          <color auto="1"/>
        </top>
        <bottom style="thin">
          <color auto="1"/>
        </bottom>
      </border>
    </dxf>
    <dxf>
      <font>
        <b/>
        <i val="0"/>
        <strike val="0"/>
        <condense val="0"/>
        <extend val="0"/>
        <outline val="0"/>
        <shadow val="0"/>
        <u val="none"/>
        <vertAlign val="baseline"/>
        <sz val="11"/>
        <color theme="1"/>
        <name val="Arial"/>
        <scheme val="none"/>
      </font>
      <alignment horizontal="center" vertical="bottom" textRotation="0" wrapText="0" indent="0" relativeIndent="0" justifyLastLine="0" shrinkToFit="0" mergeCell="0" readingOrder="0"/>
      <border diagonalUp="0" diagonalDown="0">
        <left style="medium">
          <color indexed="64"/>
        </left>
        <right style="thin">
          <color indexed="64"/>
        </right>
        <top style="thin">
          <color auto="1"/>
        </top>
        <bottom style="thin">
          <color auto="1"/>
        </bottom>
      </border>
    </dxf>
    <dxf>
      <font>
        <strike val="0"/>
        <outline val="0"/>
        <shadow val="0"/>
        <u val="none"/>
        <vertAlign val="baseline"/>
        <name val="Arial"/>
        <scheme val="none"/>
      </font>
      <numFmt numFmtId="9" formatCode="&quot;$&quot;#,##0_);\(&quot;$&quot;#,##0\)"/>
      <alignment horizontal="center" vertical="bottom" textRotation="0" wrapText="0" indent="0" relativeIndent="0" justifyLastLine="0" shrinkToFit="0" mergeCell="0" readingOrder="0"/>
      <border diagonalUp="0" diagonalDown="0">
        <left style="thin">
          <color indexed="64"/>
        </left>
        <right style="medium">
          <color indexed="64"/>
        </right>
        <top style="thin">
          <color auto="1"/>
        </top>
        <bottom style="thin">
          <color auto="1"/>
        </bottom>
      </border>
    </dxf>
    <dxf>
      <font>
        <b/>
        <i val="0"/>
        <strike val="0"/>
        <condense val="0"/>
        <extend val="0"/>
        <outline val="0"/>
        <shadow val="0"/>
        <u val="none"/>
        <vertAlign val="baseline"/>
        <sz val="11"/>
        <color theme="1"/>
        <name val="Arial"/>
        <scheme val="none"/>
      </font>
      <alignment horizontal="center" vertical="bottom" textRotation="0" wrapText="0" indent="0" relativeIndent="0" justifyLastLine="0" shrinkToFit="0" mergeCell="0" readingOrder="0"/>
      <border diagonalUp="0" diagonalDown="0">
        <left style="medium">
          <color indexed="64"/>
        </left>
        <right style="thin">
          <color indexed="64"/>
        </right>
        <top style="thin">
          <color auto="1"/>
        </top>
        <bottom style="thin">
          <color auto="1"/>
        </bottom>
      </border>
    </dxf>
    <dxf>
      <font>
        <strike val="0"/>
        <outline val="0"/>
        <shadow val="0"/>
        <u val="none"/>
        <vertAlign val="baseline"/>
        <name val="Arial"/>
        <scheme val="none"/>
      </font>
      <numFmt numFmtId="9" formatCode="&quot;$&quot;#,##0_);\(&quot;$&quot;#,##0\)"/>
      <alignment horizontal="center" vertical="bottom" textRotation="0" wrapText="0" indent="0" relativeIndent="0" justifyLastLine="0" shrinkToFit="0" mergeCell="0" readingOrder="0"/>
      <border diagonalUp="0" diagonalDown="0">
        <left style="thin">
          <color indexed="64"/>
        </left>
        <right style="medium">
          <color indexed="64"/>
        </right>
        <top style="thin">
          <color auto="1"/>
        </top>
        <bottom style="thin">
          <color auto="1"/>
        </bottom>
      </border>
    </dxf>
    <dxf>
      <font>
        <b/>
        <i val="0"/>
        <strike val="0"/>
        <condense val="0"/>
        <extend val="0"/>
        <outline val="0"/>
        <shadow val="0"/>
        <u val="none"/>
        <vertAlign val="baseline"/>
        <sz val="11"/>
        <color theme="1"/>
        <name val="Arial"/>
        <scheme val="none"/>
      </font>
      <alignment horizontal="center" vertical="bottom" textRotation="0" wrapText="0" indent="0" relativeIndent="0" justifyLastLine="0" shrinkToFit="0" mergeCell="0" readingOrder="0"/>
      <border diagonalUp="0" diagonalDown="0">
        <left style="medium">
          <color indexed="64"/>
        </left>
        <right style="thin">
          <color indexed="64"/>
        </right>
        <top style="thin">
          <color auto="1"/>
        </top>
        <bottom style="thin">
          <color auto="1"/>
        </bottom>
      </border>
    </dxf>
    <dxf>
      <font>
        <b/>
        <i val="0"/>
        <strike val="0"/>
        <condense val="0"/>
        <extend val="0"/>
        <outline val="0"/>
        <shadow val="0"/>
        <u val="none"/>
        <vertAlign val="baseline"/>
        <sz val="11"/>
        <color theme="1"/>
        <name val="Arial"/>
        <scheme val="none"/>
      </font>
      <alignment horizontal="center" vertical="bottom" textRotation="0" wrapText="0" indent="0" relativeIndent="0" justifyLastLine="0" shrinkToFit="0" mergeCell="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medium">
          <color indexed="64"/>
        </left>
        <right style="medium">
          <color indexed="64"/>
        </right>
        <top style="thin">
          <color indexed="64"/>
        </top>
        <bottom style="medium">
          <color indexed="64"/>
        </bottom>
      </border>
    </dxf>
    <dxf>
      <font>
        <strike val="0"/>
        <outline val="0"/>
        <shadow val="0"/>
        <u val="none"/>
        <vertAlign val="baseline"/>
        <name val="Arial"/>
        <scheme val="none"/>
      </font>
    </dxf>
    <dxf>
      <border outline="0">
        <bottom style="thin">
          <color indexed="64"/>
        </bottom>
      </border>
    </dxf>
    <dxf>
      <font>
        <b/>
        <i val="0"/>
        <strike val="0"/>
        <condense val="0"/>
        <extend val="0"/>
        <outline val="0"/>
        <shadow val="0"/>
        <u val="none"/>
        <vertAlign val="baseline"/>
        <sz val="11"/>
        <color theme="1"/>
        <name val="Arial"/>
        <scheme val="none"/>
      </font>
      <alignment horizontal="center" vertical="bottom" textRotation="0" wrapText="1" indent="0" relativeIndent="255" justifyLastLine="0" shrinkToFit="0" mergeCell="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1"/>
        <color rgb="FF000000"/>
        <name val="Arial"/>
        <scheme val="none"/>
      </font>
      <alignment horizontal="general" vertical="bottom" textRotation="0" wrapText="1" indent="0" relativeIndent="0" justifyLastLine="0" shrinkToFit="0" mergeCell="0" readingOrder="0"/>
      <border diagonalUp="0" diagonalDown="0">
        <left/>
        <right/>
        <top/>
        <bottom style="medium">
          <color indexed="64"/>
        </bottom>
        <vertical/>
        <horizontal/>
      </border>
    </dxf>
    <dxf>
      <font>
        <b val="0"/>
        <i val="0"/>
        <strike val="0"/>
        <condense val="0"/>
        <extend val="0"/>
        <outline val="0"/>
        <shadow val="0"/>
        <u val="none"/>
        <vertAlign val="baseline"/>
        <sz val="11"/>
        <color rgb="FF000000"/>
        <name val="Arial"/>
        <scheme val="none"/>
      </font>
      <alignment horizontal="center" vertical="top" textRotation="0" wrapText="1" indent="0" relativeIndent="0" justifyLastLine="0" shrinkToFit="0" mergeCell="0" readingOrder="0"/>
      <border diagonalUp="0" diagonalDown="0" outline="0">
        <left style="medium">
          <color indexed="64"/>
        </left>
        <right style="medium">
          <color indexed="64"/>
        </right>
        <top/>
        <bottom style="medium">
          <color indexed="64"/>
        </bottom>
      </border>
    </dxf>
    <dxf>
      <font>
        <b val="0"/>
        <i val="0"/>
        <strike val="0"/>
        <condense val="0"/>
        <extend val="0"/>
        <outline val="0"/>
        <shadow val="0"/>
        <u val="none"/>
        <vertAlign val="baseline"/>
        <sz val="11"/>
        <color rgb="FF000000"/>
        <name val="Arial"/>
        <scheme val="none"/>
      </font>
      <alignment horizontal="center" vertical="top" textRotation="0" wrapText="1" indent="0" relativeIndent="255" justifyLastLine="0" shrinkToFit="0" mergeCell="0" readingOrder="0"/>
      <border diagonalUp="0" diagonalDown="0" outline="0">
        <left/>
        <right style="medium">
          <color indexed="64"/>
        </right>
        <top/>
        <bottom style="medium">
          <color indexed="64"/>
        </bottom>
      </border>
    </dxf>
    <dxf>
      <border outline="0">
        <left style="medium">
          <color indexed="64"/>
        </left>
        <right style="medium">
          <color indexed="64"/>
        </right>
        <top style="medium">
          <color indexed="64"/>
        </top>
        <bottom style="medium">
          <color indexed="64"/>
        </bottom>
      </border>
    </dxf>
    <dxf>
      <border outline="0">
        <bottom style="medium">
          <color indexed="64"/>
        </bottom>
      </border>
    </dxf>
    <dxf>
      <font>
        <strike val="0"/>
        <outline val="0"/>
        <shadow val="0"/>
        <u val="none"/>
        <vertAlign val="baseline"/>
        <sz val="11"/>
        <color theme="0"/>
        <name val="Arial"/>
        <scheme val="none"/>
      </font>
    </dxf>
    <dxf>
      <font>
        <b/>
        <i val="0"/>
        <strike val="0"/>
        <condense val="0"/>
        <extend val="0"/>
        <outline val="0"/>
        <shadow val="0"/>
        <u val="none"/>
        <vertAlign val="baseline"/>
        <sz val="11"/>
        <color rgb="FF000000"/>
        <name val="Arial"/>
        <scheme val="none"/>
      </font>
      <numFmt numFmtId="3" formatCode="#,##0"/>
      <alignment horizontal="center" vertical="bottom" textRotation="0" wrapText="0" indent="0" relativeIndent="0" justifyLastLine="0" shrinkToFit="0" mergeCell="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rgb="FF000000"/>
        <name val="Arial"/>
        <scheme val="none"/>
      </font>
      <numFmt numFmtId="164" formatCode="&quot;$&quot;#,##0"/>
      <alignment horizontal="center" vertical="bottom" textRotation="0" wrapText="0" indent="0" relativeIndent="0" justifyLastLine="0" shrinkToFit="0" mergeCell="0" readingOrder="0"/>
    </dxf>
    <dxf>
      <font>
        <b val="0"/>
        <i val="0"/>
        <strike val="0"/>
        <condense val="0"/>
        <extend val="0"/>
        <outline val="0"/>
        <shadow val="0"/>
        <u val="none"/>
        <vertAlign val="baseline"/>
        <sz val="11"/>
        <color rgb="FF000000"/>
        <name val="Arial"/>
        <scheme val="none"/>
      </font>
      <alignment horizontal="center" vertical="top" textRotation="0" wrapText="0" indent="0" relativeIndent="0" justifyLastLine="0" shrinkToFit="0" mergeCell="0" readingOrder="0"/>
    </dxf>
    <dxf>
      <font>
        <b val="0"/>
        <i val="0"/>
        <strike val="0"/>
        <condense val="0"/>
        <extend val="0"/>
        <outline val="0"/>
        <shadow val="0"/>
        <u val="none"/>
        <vertAlign val="baseline"/>
        <sz val="11"/>
        <color rgb="FF000000"/>
        <name val="Arial"/>
        <scheme val="none"/>
      </font>
      <alignment horizontal="center" vertical="top" textRotation="0" wrapText="0" indent="0" relativeIndent="0" justifyLastLine="0" shrinkToFit="0" mergeCell="0" readingOrder="0"/>
    </dxf>
    <dxf>
      <border>
        <top style="thin">
          <color rgb="FF000000"/>
        </top>
        <vertical/>
        <horizontal/>
      </border>
    </dxf>
    <dxf>
      <border diagonalUp="0" diagonalDown="0">
        <left style="medium">
          <color rgb="FF000000"/>
        </left>
        <right style="medium">
          <color rgb="FF000000"/>
        </right>
        <top style="medium">
          <color rgb="FF000000"/>
        </top>
        <bottom style="medium">
          <color rgb="FF000000"/>
        </bottom>
      </border>
    </dxf>
    <dxf>
      <font>
        <strike val="0"/>
        <outline val="0"/>
        <shadow val="0"/>
        <u val="none"/>
        <vertAlign val="baseline"/>
        <sz val="11"/>
        <name val="Arial"/>
        <scheme val="none"/>
      </font>
      <fill>
        <patternFill>
          <fgColor indexed="64"/>
        </patternFill>
      </fill>
      <alignment textRotation="0" indent="0" relativeIndent="0" justifyLastLine="0" shrinkToFit="0" readingOrder="0"/>
      <border diagonalUp="0" diagonalDown="0" outline="0"/>
    </dxf>
    <dxf>
      <border>
        <bottom style="thin">
          <color rgb="FF000000"/>
        </bottom>
        <vertical/>
        <horizontal/>
      </border>
    </dxf>
    <dxf>
      <font>
        <b/>
        <i val="0"/>
        <strike val="0"/>
        <condense val="0"/>
        <extend val="0"/>
        <outline val="0"/>
        <shadow val="0"/>
        <u val="none"/>
        <vertAlign val="baseline"/>
        <sz val="11"/>
        <color auto="1"/>
        <name val="Arial"/>
        <scheme val="none"/>
      </font>
      <fill>
        <patternFill patternType="solid">
          <fgColor indexed="64"/>
          <bgColor theme="6"/>
        </patternFill>
      </fill>
      <alignment horizontal="center" vertical="top" textRotation="0" wrapText="0" indent="0" relativeIndent="0" justifyLastLine="0" shrinkToFit="0" mergeCell="0" readingOrder="0"/>
      <border diagonalUp="0" diagonalDown="0" outline="0">
        <left style="thin">
          <color rgb="FF000000"/>
        </left>
        <right style="thin">
          <color rgb="FF000000"/>
        </right>
        <top/>
        <bottom/>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tables/table1.xml><?xml version="1.0" encoding="utf-8"?>
<table xmlns="http://schemas.openxmlformats.org/spreadsheetml/2006/main" id="2" name="Table2" displayName="Table2" ref="A3:D7" totalsRowShown="0" headerRowDxfId="48" dataDxfId="46" headerRowBorderDxfId="47" tableBorderDxfId="45" totalsRowBorderDxfId="44">
  <tableColumns count="4">
    <tableColumn id="1" name="Tier" dataDxfId="43"/>
    <tableColumn id="2" name="Market Share" dataDxfId="42"/>
    <tableColumn id="3" name="Current Fee" dataDxfId="41"/>
    <tableColumn id="4" name="Average number of mfrs/tier" dataDxfId="40"/>
  </tableColumns>
  <tableStyleInfo name="TableStyleMedium18" showFirstColumn="0" showLastColumn="0" showRowStripes="1" showColumnStripes="0"/>
</table>
</file>

<file path=xl/tables/table2.xml><?xml version="1.0" encoding="utf-8"?>
<table xmlns="http://schemas.openxmlformats.org/spreadsheetml/2006/main" id="1" name="Table1" displayName="Table1" ref="A2:C10" totalsRowShown="0" headerRowDxfId="39" headerRowBorderDxfId="38" tableBorderDxfId="37">
  <tableColumns count="3">
    <tableColumn id="1" name="Tier" dataDxfId="36"/>
    <tableColumn id="2" name="Market Share " dataDxfId="35"/>
    <tableColumn id="3" name="Fee" dataDxfId="34"/>
  </tableColumns>
  <tableStyleInfo name="TableStyleMedium18" showFirstColumn="0" showLastColumn="0" showRowStripes="1" showColumnStripes="0"/>
</table>
</file>

<file path=xl/tables/table3.xml><?xml version="1.0" encoding="utf-8"?>
<table xmlns="http://schemas.openxmlformats.org/spreadsheetml/2006/main" id="6" name="Table6" displayName="Table6" ref="A4:P9" totalsRowShown="0" headerRowDxfId="33" dataDxfId="31" headerRowBorderDxfId="32" tableBorderDxfId="30" totalsRowBorderDxfId="29">
  <tableColumns count="16">
    <tableColumn id="1" name="Column1" dataDxfId="28"/>
    <tableColumn id="2" name="Column2" dataDxfId="27"/>
    <tableColumn id="3" name="Column3" dataDxfId="26" dataCellStyle="Normal 3 2"/>
    <tableColumn id="4" name="Column4" dataDxfId="25"/>
    <tableColumn id="5" name="Column5" dataDxfId="24" dataCellStyle="Normal 3 2"/>
    <tableColumn id="6" name="Column6" dataDxfId="23"/>
    <tableColumn id="7" name="Column7" dataDxfId="22" dataCellStyle="Normal 3 2"/>
    <tableColumn id="8" name="Column8" dataDxfId="21"/>
    <tableColumn id="9" name="Column9" dataDxfId="20" dataCellStyle="Normal 3 2"/>
    <tableColumn id="10" name="Column10" dataDxfId="19"/>
    <tableColumn id="11" name="Column11" dataDxfId="18" dataCellStyle="Normal 3 2"/>
    <tableColumn id="12" name="Column12" dataDxfId="17"/>
    <tableColumn id="13" name="Column13" dataDxfId="16" dataCellStyle="Normal 3 2"/>
    <tableColumn id="14" name="Column14" dataDxfId="15"/>
    <tableColumn id="15" name="Column15" dataDxfId="14" dataCellStyle="Normal 3 2"/>
    <tableColumn id="16" name="Column16" dataDxfId="13">
      <calculatedColumnFormula>B5+D5+F5+H5+L5+N5+J5</calculatedColumnFormula>
    </tableColumn>
  </tableColumns>
  <tableStyleInfo name="TableStyleMedium18" showFirstColumn="0" showLastColumn="0" showRowStripes="1" showColumnStripes="0"/>
</table>
</file>

<file path=xl/tables/table4.xml><?xml version="1.0" encoding="utf-8"?>
<table xmlns="http://schemas.openxmlformats.org/spreadsheetml/2006/main" id="7" name="Table7" displayName="Table7" ref="A4:H9" totalsRowShown="0" headerRowDxfId="12" dataDxfId="10" headerRowBorderDxfId="11" tableBorderDxfId="9" totalsRowBorderDxfId="8" dataCellStyle="Normal 3 2">
  <tableColumns count="8">
    <tableColumn id="1" name="Year" dataDxfId="7"/>
    <tableColumn id="2" name="Tier 1" dataDxfId="6" dataCellStyle="Normal 3 2"/>
    <tableColumn id="3" name="Tier 2" dataDxfId="5" dataCellStyle="Normal 3 2"/>
    <tableColumn id="4" name="Tier 3" dataDxfId="4" dataCellStyle="Normal 3 2"/>
    <tableColumn id="5" name="Tier 4" dataDxfId="3" dataCellStyle="Normal 3 2"/>
    <tableColumn id="6" name="Tier 5" dataDxfId="2" dataCellStyle="Normal 3 2"/>
    <tableColumn id="7" name="Tier 6" dataDxfId="1" dataCellStyle="Normal 3 2"/>
    <tableColumn id="8" name="Tier 7**" dataDxfId="0" dataCellStyle="Normal 3 2"/>
  </tableColumns>
  <tableStyleInfo name="TableStyleMedium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package" Target="../embeddings/Microsoft_Office_PowerPoint_Slide1.sldx"/><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M17"/>
  <sheetViews>
    <sheetView workbookViewId="0">
      <selection activeCell="A8" sqref="A1:E8"/>
    </sheetView>
  </sheetViews>
  <sheetFormatPr defaultRowHeight="14.25"/>
  <cols>
    <col min="1" max="1" width="9.140625" style="2"/>
    <col min="2" max="2" width="16.140625" style="2" customWidth="1"/>
    <col min="3" max="3" width="14.7109375" style="2" customWidth="1"/>
    <col min="4" max="4" width="17.42578125" style="2" customWidth="1"/>
    <col min="5" max="5" width="19.5703125" style="2" bestFit="1" customWidth="1"/>
    <col min="6" max="16384" width="9.140625" style="2"/>
  </cols>
  <sheetData>
    <row r="1" spans="1:13" ht="57.75" customHeight="1" thickBot="1">
      <c r="A1" s="185" t="s">
        <v>106</v>
      </c>
      <c r="B1" s="185"/>
      <c r="C1" s="185"/>
      <c r="D1" s="185"/>
      <c r="E1" s="186"/>
      <c r="F1" s="1"/>
    </row>
    <row r="2" spans="1:13" ht="15.75" customHeight="1">
      <c r="A2" s="187" t="s">
        <v>11</v>
      </c>
      <c r="B2" s="188"/>
      <c r="C2" s="188"/>
      <c r="D2" s="188"/>
      <c r="E2" s="189"/>
    </row>
    <row r="3" spans="1:13" ht="45">
      <c r="A3" s="7" t="s">
        <v>0</v>
      </c>
      <c r="B3" s="8" t="s">
        <v>1</v>
      </c>
      <c r="C3" s="89" t="s">
        <v>2</v>
      </c>
      <c r="D3" s="93" t="s">
        <v>105</v>
      </c>
      <c r="E3" s="96" t="s">
        <v>104</v>
      </c>
    </row>
    <row r="4" spans="1:13" ht="15">
      <c r="A4" s="9" t="s">
        <v>3</v>
      </c>
      <c r="B4" s="10" t="s">
        <v>4</v>
      </c>
      <c r="C4" s="90">
        <v>15000</v>
      </c>
      <c r="D4" s="94">
        <v>17</v>
      </c>
      <c r="E4" s="97">
        <f>B14</f>
        <v>0.9272423842202111</v>
      </c>
      <c r="F4" s="120"/>
    </row>
    <row r="5" spans="1:13" ht="15">
      <c r="A5" s="9" t="s">
        <v>5</v>
      </c>
      <c r="B5" s="10" t="s">
        <v>6</v>
      </c>
      <c r="C5" s="91">
        <v>5000</v>
      </c>
      <c r="D5" s="95">
        <v>17</v>
      </c>
      <c r="E5" s="98">
        <f>D14</f>
        <v>6.4636571685887795E-2</v>
      </c>
    </row>
    <row r="6" spans="1:13" ht="15">
      <c r="A6" s="9" t="s">
        <v>7</v>
      </c>
      <c r="B6" s="10" t="s">
        <v>8</v>
      </c>
      <c r="C6" s="91">
        <v>200</v>
      </c>
      <c r="D6" s="95">
        <v>18</v>
      </c>
      <c r="E6" s="97">
        <f>E14</f>
        <v>7.4679533521900907E-3</v>
      </c>
    </row>
    <row r="7" spans="1:13" ht="15.75" thickBot="1">
      <c r="A7" s="11" t="s">
        <v>9</v>
      </c>
      <c r="B7" s="12" t="s">
        <v>10</v>
      </c>
      <c r="C7" s="92">
        <v>40</v>
      </c>
      <c r="D7" s="95">
        <v>111</v>
      </c>
      <c r="E7" s="99">
        <f>G14</f>
        <v>7.1216206207442428E-4</v>
      </c>
      <c r="G7" s="69"/>
      <c r="H7" s="69"/>
      <c r="I7" s="69"/>
      <c r="J7" s="69"/>
      <c r="K7" s="69"/>
      <c r="L7" s="69"/>
    </row>
    <row r="8" spans="1:13" ht="15.75" thickBot="1">
      <c r="A8" s="190" t="s">
        <v>102</v>
      </c>
      <c r="B8" s="191"/>
      <c r="C8" s="191"/>
      <c r="D8" s="192"/>
      <c r="E8" s="193"/>
      <c r="H8" s="69"/>
      <c r="I8" s="69"/>
      <c r="J8" s="69"/>
      <c r="K8" s="69"/>
      <c r="L8" s="69"/>
      <c r="M8" s="69"/>
    </row>
    <row r="9" spans="1:13">
      <c r="A9" s="4"/>
      <c r="B9" s="4"/>
      <c r="C9" s="4"/>
    </row>
    <row r="10" spans="1:13" ht="15">
      <c r="A10" s="5"/>
      <c r="B10" s="5"/>
      <c r="C10" s="4"/>
    </row>
    <row r="11" spans="1:13" ht="15">
      <c r="A11" s="5"/>
      <c r="B11" s="6"/>
      <c r="C11" s="4"/>
    </row>
    <row r="12" spans="1:13" ht="15">
      <c r="A12" s="5" t="s">
        <v>103</v>
      </c>
      <c r="B12" s="6">
        <v>0.66246464760789292</v>
      </c>
      <c r="C12" s="4">
        <v>0.26477773661231824</v>
      </c>
      <c r="D12" s="2">
        <v>6.4636571685887795E-2</v>
      </c>
      <c r="E12" s="2">
        <v>6.0073768953025942E-3</v>
      </c>
      <c r="F12" s="2">
        <v>1.460576456887496E-3</v>
      </c>
      <c r="G12" s="2">
        <v>2.9426548228343616E-4</v>
      </c>
      <c r="H12" s="2">
        <v>4.1789657979098813E-4</v>
      </c>
    </row>
    <row r="13" spans="1:13" ht="15">
      <c r="A13" s="5"/>
      <c r="B13" s="6"/>
      <c r="C13" s="4"/>
    </row>
    <row r="14" spans="1:13" ht="15">
      <c r="A14" s="5"/>
      <c r="B14" s="119">
        <f>B12+C12</f>
        <v>0.9272423842202111</v>
      </c>
      <c r="C14"/>
      <c r="D14" s="119">
        <f>D12</f>
        <v>6.4636571685887795E-2</v>
      </c>
      <c r="E14" s="119">
        <f>E12+F12</f>
        <v>7.4679533521900907E-3</v>
      </c>
      <c r="F14"/>
      <c r="G14" s="119">
        <f>G12+H12</f>
        <v>7.1216206207442428E-4</v>
      </c>
    </row>
    <row r="15" spans="1:13" ht="15">
      <c r="A15" s="5"/>
      <c r="B15" s="6"/>
      <c r="C15" s="4"/>
    </row>
    <row r="16" spans="1:13">
      <c r="A16" s="4"/>
      <c r="B16" s="4"/>
      <c r="C16" s="4"/>
    </row>
    <row r="17" spans="1:3">
      <c r="A17" s="4"/>
      <c r="B17" s="4"/>
      <c r="C17" s="4"/>
    </row>
  </sheetData>
  <mergeCells count="3">
    <mergeCell ref="A1:E1"/>
    <mergeCell ref="A2:E2"/>
    <mergeCell ref="A8:E8"/>
  </mergeCells>
  <pageMargins left="0.7" right="0.7" top="0.75" bottom="0.75" header="0.3" footer="0.3"/>
  <pageSetup orientation="portrait" r:id="rId1"/>
  <tableParts count="1">
    <tablePart r:id="rId2"/>
  </tableParts>
</worksheet>
</file>

<file path=xl/worksheets/sheet10.xml><?xml version="1.0" encoding="utf-8"?>
<worksheet xmlns="http://schemas.openxmlformats.org/spreadsheetml/2006/main" xmlns:r="http://schemas.openxmlformats.org/officeDocument/2006/relationships">
  <dimension ref="A1:V34"/>
  <sheetViews>
    <sheetView topLeftCell="A3" workbookViewId="0">
      <selection sqref="A1:K9"/>
    </sheetView>
  </sheetViews>
  <sheetFormatPr defaultRowHeight="15"/>
  <cols>
    <col min="1" max="1" width="10.7109375" customWidth="1"/>
    <col min="2" max="2" width="17.42578125" customWidth="1"/>
    <col min="3" max="3" width="10.5703125" customWidth="1"/>
    <col min="4" max="4" width="6.42578125" customWidth="1"/>
    <col min="5" max="5" width="7.28515625" customWidth="1"/>
    <col min="6" max="6" width="6.7109375" customWidth="1"/>
    <col min="7" max="7" width="7.140625" customWidth="1"/>
    <col min="8" max="8" width="5.5703125" customWidth="1"/>
    <col min="9" max="9" width="7.85546875" customWidth="1"/>
    <col min="10" max="10" width="5.85546875" customWidth="1"/>
    <col min="11" max="11" width="8" customWidth="1"/>
  </cols>
  <sheetData>
    <row r="1" spans="1:19" ht="57" customHeight="1">
      <c r="A1" s="228" t="s">
        <v>126</v>
      </c>
      <c r="B1" s="229"/>
      <c r="C1" s="229"/>
      <c r="D1" s="229"/>
      <c r="E1" s="229"/>
      <c r="F1" s="229"/>
      <c r="G1" s="229"/>
      <c r="H1" s="229"/>
      <c r="I1" s="229"/>
      <c r="J1" s="229"/>
      <c r="K1" s="230"/>
    </row>
    <row r="2" spans="1:19">
      <c r="A2" s="74"/>
      <c r="B2" s="180" t="s">
        <v>1</v>
      </c>
      <c r="C2" s="70" t="s">
        <v>27</v>
      </c>
      <c r="D2" s="253">
        <v>2008</v>
      </c>
      <c r="E2" s="254"/>
      <c r="F2" s="253">
        <v>2009</v>
      </c>
      <c r="G2" s="254"/>
      <c r="H2" s="253">
        <v>2010</v>
      </c>
      <c r="I2" s="254"/>
      <c r="J2" s="253">
        <v>2011</v>
      </c>
      <c r="K2" s="254"/>
    </row>
    <row r="3" spans="1:19">
      <c r="A3" s="181" t="s">
        <v>3</v>
      </c>
      <c r="B3" s="181" t="s">
        <v>4</v>
      </c>
      <c r="C3" s="183">
        <v>15000</v>
      </c>
      <c r="D3" s="64">
        <v>22</v>
      </c>
      <c r="E3" s="177">
        <v>0.93845874248832883</v>
      </c>
      <c r="F3" s="64">
        <v>19</v>
      </c>
      <c r="G3" s="177">
        <v>0.91728825242249856</v>
      </c>
      <c r="H3" s="64">
        <v>16</v>
      </c>
      <c r="I3" s="177">
        <v>0.92049306876587011</v>
      </c>
      <c r="J3" s="64">
        <v>14</v>
      </c>
      <c r="K3" s="177">
        <v>0.92522013608321219</v>
      </c>
    </row>
    <row r="4" spans="1:19">
      <c r="A4" s="182" t="s">
        <v>5</v>
      </c>
      <c r="B4" s="182" t="s">
        <v>6</v>
      </c>
      <c r="C4" s="184">
        <v>5000</v>
      </c>
      <c r="D4" s="64">
        <v>17</v>
      </c>
      <c r="E4" s="177">
        <v>5.5239352617536867E-2</v>
      </c>
      <c r="F4" s="64">
        <v>16</v>
      </c>
      <c r="G4" s="177">
        <v>7.2517942673939753E-2</v>
      </c>
      <c r="H4" s="64">
        <v>19</v>
      </c>
      <c r="I4" s="177">
        <v>7.1288389946377137E-2</v>
      </c>
      <c r="J4" s="64">
        <v>15</v>
      </c>
      <c r="K4" s="177">
        <v>6.6875217711232102E-2</v>
      </c>
    </row>
    <row r="5" spans="1:19">
      <c r="A5" s="181" t="s">
        <v>7</v>
      </c>
      <c r="B5" s="181" t="s">
        <v>8</v>
      </c>
      <c r="C5" s="183">
        <v>200</v>
      </c>
      <c r="D5" s="64">
        <v>14</v>
      </c>
      <c r="E5" s="179">
        <v>5.2025801863446533E-3</v>
      </c>
      <c r="F5" s="64">
        <v>20</v>
      </c>
      <c r="G5" s="179">
        <v>9.782484553607744E-3</v>
      </c>
      <c r="H5" s="64">
        <v>18</v>
      </c>
      <c r="I5" s="179">
        <v>7.9989329508701763E-3</v>
      </c>
      <c r="J5" s="64">
        <v>20</v>
      </c>
      <c r="K5" s="179">
        <v>7.5073229639137443E-3</v>
      </c>
    </row>
    <row r="6" spans="1:19">
      <c r="A6" s="182" t="s">
        <v>9</v>
      </c>
      <c r="B6" s="182" t="s">
        <v>10</v>
      </c>
      <c r="C6" s="184">
        <v>40</v>
      </c>
      <c r="D6" s="64">
        <v>108</v>
      </c>
      <c r="E6" s="179">
        <v>1.0993247077901616E-3</v>
      </c>
      <c r="F6" s="64">
        <v>112</v>
      </c>
      <c r="G6" s="179">
        <v>4.1241146948760136E-4</v>
      </c>
      <c r="H6" s="64">
        <v>108</v>
      </c>
      <c r="I6" s="179">
        <v>2.1960833688278484E-4</v>
      </c>
      <c r="J6" s="64">
        <v>119</v>
      </c>
      <c r="K6" s="179">
        <v>3.9732324164170772E-4</v>
      </c>
    </row>
    <row r="7" spans="1:19">
      <c r="A7" s="234" t="s">
        <v>100</v>
      </c>
      <c r="B7" s="235"/>
      <c r="C7" s="236"/>
      <c r="D7" s="255">
        <v>161</v>
      </c>
      <c r="E7" s="256"/>
      <c r="F7" s="255">
        <v>167</v>
      </c>
      <c r="G7" s="256"/>
      <c r="H7" s="255">
        <v>161</v>
      </c>
      <c r="I7" s="256"/>
      <c r="J7" s="255">
        <v>168</v>
      </c>
      <c r="K7" s="256"/>
    </row>
    <row r="8" spans="1:19">
      <c r="A8" s="237" t="s">
        <v>101</v>
      </c>
      <c r="B8" s="238"/>
      <c r="C8" s="239"/>
      <c r="D8" s="257">
        <v>388000</v>
      </c>
      <c r="E8" s="258"/>
      <c r="F8" s="257">
        <v>339000</v>
      </c>
      <c r="G8" s="258"/>
      <c r="H8" s="257">
        <v>339000</v>
      </c>
      <c r="I8" s="258"/>
      <c r="J8" s="257">
        <v>287000</v>
      </c>
      <c r="K8" s="258"/>
    </row>
    <row r="9" spans="1:19">
      <c r="A9" s="240" t="s">
        <v>127</v>
      </c>
      <c r="B9" s="240"/>
      <c r="C9" s="241"/>
      <c r="D9" s="257">
        <v>338338</v>
      </c>
      <c r="E9" s="232"/>
      <c r="F9" s="231"/>
      <c r="G9" s="231"/>
      <c r="H9" s="231"/>
      <c r="I9" s="232"/>
      <c r="J9" s="231"/>
      <c r="K9" s="233"/>
    </row>
    <row r="10" spans="1:19">
      <c r="A10" s="57"/>
      <c r="B10" s="57"/>
      <c r="C10" s="57"/>
      <c r="D10" s="57"/>
      <c r="E10" s="57"/>
      <c r="F10" s="57"/>
      <c r="G10" s="57"/>
      <c r="H10" s="57"/>
      <c r="I10" s="57"/>
      <c r="J10" s="57"/>
      <c r="K10" s="57"/>
    </row>
    <row r="13" spans="1:19">
      <c r="D13" t="s">
        <v>3</v>
      </c>
      <c r="J13" t="s">
        <v>5</v>
      </c>
      <c r="N13" t="s">
        <v>7</v>
      </c>
      <c r="R13" t="s">
        <v>9</v>
      </c>
    </row>
    <row r="14" spans="1:19">
      <c r="A14" s="142">
        <v>2008</v>
      </c>
      <c r="B14" s="178"/>
      <c r="C14" s="178"/>
      <c r="D14">
        <v>22</v>
      </c>
      <c r="J14">
        <v>17</v>
      </c>
      <c r="N14">
        <v>14</v>
      </c>
      <c r="R14">
        <v>108</v>
      </c>
      <c r="S14">
        <v>161</v>
      </c>
    </row>
    <row r="15" spans="1:19">
      <c r="A15" s="142">
        <v>2009</v>
      </c>
      <c r="B15" s="178"/>
      <c r="C15" s="178"/>
      <c r="D15">
        <v>19</v>
      </c>
      <c r="J15">
        <v>16</v>
      </c>
      <c r="N15">
        <v>20</v>
      </c>
      <c r="R15">
        <v>112</v>
      </c>
      <c r="S15">
        <v>167</v>
      </c>
    </row>
    <row r="16" spans="1:19">
      <c r="A16" s="142">
        <v>2010</v>
      </c>
      <c r="B16" s="178"/>
      <c r="C16" s="178"/>
      <c r="D16">
        <v>16</v>
      </c>
      <c r="J16">
        <v>19</v>
      </c>
      <c r="N16">
        <v>18</v>
      </c>
      <c r="R16">
        <v>108</v>
      </c>
      <c r="S16">
        <v>161</v>
      </c>
    </row>
    <row r="17" spans="1:22">
      <c r="A17" s="142">
        <v>2011</v>
      </c>
      <c r="B17" s="178"/>
      <c r="C17" s="178"/>
      <c r="D17">
        <v>14</v>
      </c>
      <c r="J17">
        <v>15</v>
      </c>
      <c r="N17">
        <v>20</v>
      </c>
      <c r="R17">
        <v>119</v>
      </c>
      <c r="S17">
        <v>168</v>
      </c>
    </row>
    <row r="18" spans="1:22" ht="15.75" thickBot="1">
      <c r="A18" s="143">
        <v>2012</v>
      </c>
      <c r="B18" s="178"/>
      <c r="C18" s="178"/>
      <c r="D18">
        <v>15</v>
      </c>
      <c r="J18">
        <v>19</v>
      </c>
      <c r="N18">
        <v>16</v>
      </c>
      <c r="R18">
        <v>109</v>
      </c>
      <c r="S18">
        <v>159</v>
      </c>
    </row>
    <row r="22" spans="1:22" ht="37.5" customHeight="1" thickBot="1">
      <c r="A22" s="259" t="s">
        <v>118</v>
      </c>
      <c r="B22" s="259"/>
      <c r="C22" s="259"/>
      <c r="D22" s="259"/>
      <c r="E22" s="259"/>
      <c r="F22" s="259"/>
      <c r="G22" s="259"/>
      <c r="H22" s="259"/>
      <c r="I22" s="259"/>
      <c r="J22" s="259"/>
      <c r="K22" s="144"/>
      <c r="R22" s="142">
        <v>2008</v>
      </c>
      <c r="S22" s="142">
        <v>2009</v>
      </c>
      <c r="T22" s="142">
        <v>2010</v>
      </c>
      <c r="U22" s="142">
        <v>2011</v>
      </c>
      <c r="V22" s="143">
        <v>2012</v>
      </c>
    </row>
    <row r="23" spans="1:22" ht="19.5" thickBot="1">
      <c r="A23" s="242" t="s">
        <v>119</v>
      </c>
      <c r="B23" s="242"/>
      <c r="C23" s="242"/>
      <c r="D23" s="242"/>
      <c r="E23" s="242"/>
      <c r="F23" s="242"/>
      <c r="G23" s="242"/>
      <c r="H23" s="242"/>
      <c r="I23" s="242"/>
      <c r="J23" s="242"/>
      <c r="K23" s="172"/>
      <c r="Q23" t="s">
        <v>3</v>
      </c>
      <c r="R23">
        <v>22</v>
      </c>
      <c r="S23">
        <v>19</v>
      </c>
      <c r="T23">
        <v>16</v>
      </c>
      <c r="U23">
        <v>14</v>
      </c>
      <c r="V23">
        <v>15</v>
      </c>
    </row>
    <row r="24" spans="1:22" ht="29.25" customHeight="1" thickBot="1">
      <c r="A24" s="243" t="s">
        <v>120</v>
      </c>
      <c r="B24" s="244"/>
      <c r="C24" s="244"/>
      <c r="D24" s="244"/>
      <c r="E24" s="244"/>
      <c r="F24" s="245"/>
      <c r="G24" s="163"/>
      <c r="H24" s="246" t="s">
        <v>121</v>
      </c>
      <c r="I24" s="145"/>
      <c r="J24" s="248" t="s">
        <v>122</v>
      </c>
      <c r="K24" s="173"/>
    </row>
    <row r="25" spans="1:22" ht="15.75" thickBot="1">
      <c r="A25" s="243" t="s">
        <v>123</v>
      </c>
      <c r="B25" s="244"/>
      <c r="C25" s="244"/>
      <c r="D25" s="245"/>
      <c r="E25" s="146"/>
      <c r="F25" s="146" t="s">
        <v>27</v>
      </c>
      <c r="G25" s="164"/>
      <c r="H25" s="247"/>
      <c r="I25" s="168"/>
      <c r="J25" s="249"/>
      <c r="K25" s="173"/>
    </row>
    <row r="26" spans="1:22" ht="16.5" thickBot="1">
      <c r="A26" s="147" t="s">
        <v>3</v>
      </c>
      <c r="B26" s="148"/>
      <c r="C26" s="148"/>
      <c r="E26" s="161"/>
      <c r="F26" s="149">
        <v>15000</v>
      </c>
      <c r="G26" s="165"/>
      <c r="H26" s="150">
        <v>17</v>
      </c>
      <c r="I26" s="169"/>
      <c r="J26" s="151">
        <v>0.92720000000000002</v>
      </c>
      <c r="K26" s="174"/>
      <c r="Q26" t="s">
        <v>5</v>
      </c>
      <c r="R26">
        <v>17</v>
      </c>
      <c r="S26">
        <v>16</v>
      </c>
      <c r="T26">
        <v>19</v>
      </c>
      <c r="U26">
        <v>15</v>
      </c>
      <c r="V26">
        <v>19</v>
      </c>
    </row>
    <row r="27" spans="1:22" ht="16.5" thickBot="1">
      <c r="A27" s="152" t="s">
        <v>5</v>
      </c>
      <c r="B27" s="153"/>
      <c r="C27" s="153"/>
      <c r="E27" s="162"/>
      <c r="F27" s="154">
        <v>5000</v>
      </c>
      <c r="G27" s="166"/>
      <c r="H27" s="155">
        <v>17</v>
      </c>
      <c r="I27" s="170"/>
      <c r="J27" s="156">
        <v>6.4600000000000005E-2</v>
      </c>
      <c r="K27" s="175"/>
    </row>
    <row r="28" spans="1:22" ht="16.5" thickBot="1">
      <c r="A28" s="147" t="s">
        <v>7</v>
      </c>
      <c r="B28" s="148"/>
      <c r="C28" s="148"/>
      <c r="E28" s="161"/>
      <c r="F28" s="149">
        <v>200</v>
      </c>
      <c r="G28" s="165"/>
      <c r="H28" s="150">
        <v>18</v>
      </c>
      <c r="I28" s="169"/>
      <c r="J28" s="151">
        <v>7.4999999999999997E-3</v>
      </c>
      <c r="K28" s="174"/>
    </row>
    <row r="29" spans="1:22" ht="16.5" thickBot="1">
      <c r="A29" s="152" t="s">
        <v>9</v>
      </c>
      <c r="B29" s="153"/>
      <c r="C29" s="153"/>
      <c r="E29" s="162"/>
      <c r="F29" s="154">
        <v>40</v>
      </c>
      <c r="G29" s="154"/>
      <c r="H29" s="157">
        <v>111</v>
      </c>
      <c r="I29" s="171"/>
      <c r="J29" s="156">
        <v>7.1000000000000002E-4</v>
      </c>
      <c r="K29" s="175"/>
      <c r="Q29" t="s">
        <v>7</v>
      </c>
      <c r="R29">
        <v>14</v>
      </c>
      <c r="S29">
        <v>20</v>
      </c>
      <c r="T29">
        <v>18</v>
      </c>
      <c r="U29">
        <v>20</v>
      </c>
      <c r="V29">
        <v>16</v>
      </c>
    </row>
    <row r="30" spans="1:22" ht="15.75" thickBot="1">
      <c r="A30" s="250" t="s">
        <v>124</v>
      </c>
      <c r="B30" s="251"/>
      <c r="C30" s="251"/>
      <c r="D30" s="251"/>
      <c r="E30" s="251"/>
      <c r="F30" s="252"/>
      <c r="G30" s="167"/>
      <c r="H30" s="158">
        <v>163</v>
      </c>
      <c r="I30" s="6"/>
      <c r="J30" s="159"/>
      <c r="K30" s="176"/>
    </row>
    <row r="31" spans="1:22">
      <c r="A31" s="160" t="s">
        <v>125</v>
      </c>
      <c r="B31" s="160"/>
      <c r="C31" s="160"/>
    </row>
    <row r="33" spans="17:22">
      <c r="Q33" t="s">
        <v>9</v>
      </c>
      <c r="R33">
        <v>108</v>
      </c>
      <c r="S33">
        <v>112</v>
      </c>
      <c r="T33">
        <v>108</v>
      </c>
      <c r="U33">
        <v>119</v>
      </c>
      <c r="V33">
        <v>109</v>
      </c>
    </row>
    <row r="34" spans="17:22">
      <c r="R34">
        <v>161</v>
      </c>
      <c r="S34">
        <v>167</v>
      </c>
      <c r="T34">
        <v>161</v>
      </c>
      <c r="U34">
        <v>168</v>
      </c>
      <c r="V34">
        <v>159</v>
      </c>
    </row>
  </sheetData>
  <mergeCells count="27">
    <mergeCell ref="A30:F30"/>
    <mergeCell ref="D2:E2"/>
    <mergeCell ref="F2:G2"/>
    <mergeCell ref="H2:I2"/>
    <mergeCell ref="J2:K2"/>
    <mergeCell ref="J7:K7"/>
    <mergeCell ref="H7:I7"/>
    <mergeCell ref="F7:G7"/>
    <mergeCell ref="D7:E7"/>
    <mergeCell ref="D8:E8"/>
    <mergeCell ref="F8:G8"/>
    <mergeCell ref="H8:I8"/>
    <mergeCell ref="J8:K8"/>
    <mergeCell ref="D9:E9"/>
    <mergeCell ref="F9:G9"/>
    <mergeCell ref="A22:J22"/>
    <mergeCell ref="A23:J23"/>
    <mergeCell ref="A24:F24"/>
    <mergeCell ref="H24:H25"/>
    <mergeCell ref="J24:J25"/>
    <mergeCell ref="A25:D25"/>
    <mergeCell ref="A1:K1"/>
    <mergeCell ref="H9:I9"/>
    <mergeCell ref="J9:K9"/>
    <mergeCell ref="A7:C7"/>
    <mergeCell ref="A8:C8"/>
    <mergeCell ref="A9:C9"/>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dimension ref="A1:U23"/>
  <sheetViews>
    <sheetView tabSelected="1" workbookViewId="0">
      <selection activeCell="B25" sqref="B25"/>
    </sheetView>
  </sheetViews>
  <sheetFormatPr defaultColWidth="7" defaultRowHeight="15"/>
  <cols>
    <col min="3" max="3" width="3" customWidth="1"/>
    <col min="4" max="4" width="8" bestFit="1" customWidth="1"/>
    <col min="7" max="7" width="8" bestFit="1" customWidth="1"/>
  </cols>
  <sheetData>
    <row r="1" spans="1:21" ht="15.75">
      <c r="A1" s="289" t="s">
        <v>128</v>
      </c>
      <c r="B1" s="290"/>
      <c r="C1" s="290"/>
      <c r="D1" s="290"/>
      <c r="E1" s="290"/>
      <c r="F1" s="290"/>
      <c r="G1" s="290"/>
      <c r="H1" s="290"/>
      <c r="I1" s="290"/>
      <c r="J1" s="290"/>
      <c r="K1" s="290"/>
      <c r="L1" s="290"/>
      <c r="M1" s="290"/>
      <c r="N1" s="290"/>
      <c r="O1" s="290"/>
      <c r="P1" s="290"/>
      <c r="Q1" s="290"/>
      <c r="R1" s="290"/>
      <c r="S1" s="290"/>
      <c r="T1" s="290"/>
      <c r="U1" s="291"/>
    </row>
    <row r="2" spans="1:21" ht="15.75">
      <c r="A2" s="292" t="s">
        <v>129</v>
      </c>
      <c r="B2" s="293"/>
      <c r="C2" s="293"/>
      <c r="D2" s="293"/>
      <c r="E2" s="293"/>
      <c r="F2" s="293"/>
      <c r="G2" s="293"/>
      <c r="H2" s="293"/>
      <c r="I2" s="293"/>
      <c r="J2" s="293"/>
      <c r="K2" s="293"/>
      <c r="L2" s="293"/>
      <c r="M2" s="293"/>
      <c r="N2" s="293"/>
      <c r="O2" s="293"/>
      <c r="P2" s="293"/>
      <c r="Q2" s="293"/>
      <c r="R2" s="293"/>
      <c r="S2" s="293"/>
      <c r="T2" s="293"/>
      <c r="U2" s="294"/>
    </row>
    <row r="3" spans="1:21" ht="16.5" thickBot="1">
      <c r="A3" s="295" t="s">
        <v>130</v>
      </c>
      <c r="B3" s="296"/>
      <c r="C3" s="296"/>
      <c r="D3" s="296"/>
      <c r="E3" s="296"/>
      <c r="F3" s="296"/>
      <c r="G3" s="296"/>
      <c r="H3" s="296"/>
      <c r="I3" s="296"/>
      <c r="J3" s="296"/>
      <c r="K3" s="296"/>
      <c r="L3" s="296"/>
      <c r="M3" s="296"/>
      <c r="N3" s="296"/>
      <c r="O3" s="296"/>
      <c r="P3" s="296"/>
      <c r="Q3" s="296"/>
      <c r="R3" s="296"/>
      <c r="S3" s="296"/>
      <c r="T3" s="296"/>
      <c r="U3" s="297"/>
    </row>
    <row r="4" spans="1:21" ht="18" thickBot="1">
      <c r="A4" s="298" t="s">
        <v>131</v>
      </c>
      <c r="B4" s="299"/>
      <c r="C4" s="299"/>
      <c r="D4" s="299"/>
      <c r="E4" s="299"/>
      <c r="F4" s="299"/>
      <c r="G4" s="299"/>
      <c r="H4" s="299"/>
      <c r="I4" s="299"/>
      <c r="J4" s="299"/>
      <c r="K4" s="299"/>
      <c r="L4" s="299"/>
      <c r="M4" s="299"/>
      <c r="N4" s="299"/>
      <c r="O4" s="299"/>
      <c r="P4" s="299"/>
      <c r="Q4" s="299"/>
      <c r="R4" s="299"/>
      <c r="S4" s="299"/>
      <c r="T4" s="299"/>
      <c r="U4" s="300"/>
    </row>
    <row r="5" spans="1:21" ht="15.75" thickBot="1">
      <c r="A5" s="260"/>
      <c r="B5" s="301" t="s">
        <v>3</v>
      </c>
      <c r="C5" s="302"/>
      <c r="D5" s="303"/>
      <c r="E5" s="304" t="s">
        <v>5</v>
      </c>
      <c r="F5" s="302"/>
      <c r="G5" s="303"/>
      <c r="H5" s="304" t="s">
        <v>7</v>
      </c>
      <c r="I5" s="302"/>
      <c r="J5" s="303"/>
      <c r="K5" s="304" t="s">
        <v>9</v>
      </c>
      <c r="L5" s="302"/>
      <c r="M5" s="303"/>
      <c r="N5" s="304" t="s">
        <v>12</v>
      </c>
      <c r="O5" s="303"/>
      <c r="P5" s="304" t="s">
        <v>13</v>
      </c>
      <c r="Q5" s="302"/>
      <c r="R5" s="303"/>
      <c r="S5" s="304" t="s">
        <v>39</v>
      </c>
      <c r="T5" s="303"/>
      <c r="U5" s="261"/>
    </row>
    <row r="6" spans="1:21" ht="15.75" thickBot="1">
      <c r="A6" s="262" t="s">
        <v>25</v>
      </c>
      <c r="B6" s="305" t="s">
        <v>132</v>
      </c>
      <c r="C6" s="306"/>
      <c r="D6" s="263" t="s">
        <v>27</v>
      </c>
      <c r="E6" s="305" t="s">
        <v>132</v>
      </c>
      <c r="F6" s="306"/>
      <c r="G6" s="263" t="s">
        <v>27</v>
      </c>
      <c r="H6" s="305" t="s">
        <v>132</v>
      </c>
      <c r="I6" s="306"/>
      <c r="J6" s="263" t="s">
        <v>27</v>
      </c>
      <c r="K6" s="305" t="s">
        <v>132</v>
      </c>
      <c r="L6" s="306"/>
      <c r="M6" s="263" t="s">
        <v>27</v>
      </c>
      <c r="N6" s="264" t="s">
        <v>132</v>
      </c>
      <c r="O6" s="263" t="s">
        <v>27</v>
      </c>
      <c r="P6" s="305" t="s">
        <v>132</v>
      </c>
      <c r="Q6" s="306"/>
      <c r="R6" s="263" t="s">
        <v>27</v>
      </c>
      <c r="S6" s="264" t="s">
        <v>132</v>
      </c>
      <c r="T6" s="263" t="s">
        <v>27</v>
      </c>
      <c r="U6" s="265" t="s">
        <v>133</v>
      </c>
    </row>
    <row r="7" spans="1:21" ht="15.75" thickBot="1">
      <c r="A7" s="266">
        <v>2008</v>
      </c>
      <c r="B7" s="307">
        <v>8</v>
      </c>
      <c r="C7" s="308"/>
      <c r="D7" s="268">
        <v>30917</v>
      </c>
      <c r="E7" s="307">
        <v>14</v>
      </c>
      <c r="F7" s="308"/>
      <c r="G7" s="268">
        <v>9717</v>
      </c>
      <c r="H7" s="307">
        <v>17</v>
      </c>
      <c r="I7" s="308"/>
      <c r="J7" s="268">
        <v>1327</v>
      </c>
      <c r="K7" s="307">
        <v>7</v>
      </c>
      <c r="L7" s="308"/>
      <c r="M7" s="268">
        <v>211</v>
      </c>
      <c r="N7" s="269">
        <v>7</v>
      </c>
      <c r="O7" s="268">
        <v>200</v>
      </c>
      <c r="P7" s="307">
        <v>1</v>
      </c>
      <c r="Q7" s="308"/>
      <c r="R7" s="268">
        <v>200</v>
      </c>
      <c r="S7" s="269">
        <v>107</v>
      </c>
      <c r="T7" s="268">
        <v>40</v>
      </c>
      <c r="U7" s="270">
        <v>161</v>
      </c>
    </row>
    <row r="8" spans="1:21" ht="15.75" thickBot="1">
      <c r="A8" s="271">
        <v>2009</v>
      </c>
      <c r="B8" s="309">
        <v>6</v>
      </c>
      <c r="C8" s="310"/>
      <c r="D8" s="272">
        <v>35000</v>
      </c>
      <c r="E8" s="309">
        <v>13</v>
      </c>
      <c r="F8" s="310"/>
      <c r="G8" s="272">
        <v>12678</v>
      </c>
      <c r="H8" s="309">
        <v>16</v>
      </c>
      <c r="I8" s="310"/>
      <c r="J8" s="272">
        <v>2073</v>
      </c>
      <c r="K8" s="309">
        <v>15</v>
      </c>
      <c r="L8" s="310"/>
      <c r="M8" s="272">
        <v>274</v>
      </c>
      <c r="N8" s="273">
        <v>5</v>
      </c>
      <c r="O8" s="272">
        <v>200</v>
      </c>
      <c r="P8" s="309">
        <v>1</v>
      </c>
      <c r="Q8" s="310"/>
      <c r="R8" s="272">
        <v>200</v>
      </c>
      <c r="S8" s="273">
        <v>111</v>
      </c>
      <c r="T8" s="272">
        <v>40</v>
      </c>
      <c r="U8" s="274">
        <v>167</v>
      </c>
    </row>
    <row r="9" spans="1:21" ht="15.75" thickBot="1">
      <c r="A9" s="266">
        <v>2010</v>
      </c>
      <c r="B9" s="307">
        <v>8</v>
      </c>
      <c r="C9" s="308"/>
      <c r="D9" s="268">
        <v>35000</v>
      </c>
      <c r="E9" s="307">
        <v>8</v>
      </c>
      <c r="F9" s="308"/>
      <c r="G9" s="268">
        <v>11937</v>
      </c>
      <c r="H9" s="307">
        <v>19</v>
      </c>
      <c r="I9" s="308"/>
      <c r="J9" s="268">
        <v>1725</v>
      </c>
      <c r="K9" s="307">
        <v>11</v>
      </c>
      <c r="L9" s="308"/>
      <c r="M9" s="268">
        <v>573</v>
      </c>
      <c r="N9" s="269">
        <v>7</v>
      </c>
      <c r="O9" s="268">
        <v>200</v>
      </c>
      <c r="P9" s="307">
        <v>0</v>
      </c>
      <c r="Q9" s="308"/>
      <c r="R9" s="275" t="s">
        <v>134</v>
      </c>
      <c r="S9" s="269">
        <v>108</v>
      </c>
      <c r="T9" s="268">
        <v>40</v>
      </c>
      <c r="U9" s="270">
        <v>161</v>
      </c>
    </row>
    <row r="10" spans="1:21" ht="15.75" thickBot="1">
      <c r="A10" s="271">
        <v>2011</v>
      </c>
      <c r="B10" s="309">
        <v>9</v>
      </c>
      <c r="C10" s="310"/>
      <c r="D10" s="272">
        <v>35000</v>
      </c>
      <c r="E10" s="309">
        <v>5</v>
      </c>
      <c r="F10" s="310"/>
      <c r="G10" s="272">
        <v>12332</v>
      </c>
      <c r="H10" s="309">
        <v>15</v>
      </c>
      <c r="I10" s="310"/>
      <c r="J10" s="272">
        <v>1841</v>
      </c>
      <c r="K10" s="309">
        <v>8</v>
      </c>
      <c r="L10" s="310"/>
      <c r="M10" s="272">
        <v>284</v>
      </c>
      <c r="N10" s="273">
        <v>12</v>
      </c>
      <c r="O10" s="272">
        <v>200</v>
      </c>
      <c r="P10" s="309">
        <v>2</v>
      </c>
      <c r="Q10" s="310"/>
      <c r="R10" s="272">
        <v>200</v>
      </c>
      <c r="S10" s="273">
        <v>117</v>
      </c>
      <c r="T10" s="272">
        <v>40</v>
      </c>
      <c r="U10" s="274">
        <v>168</v>
      </c>
    </row>
    <row r="11" spans="1:21" ht="15.75" thickBot="1">
      <c r="A11" s="276">
        <v>2012</v>
      </c>
      <c r="B11" s="311">
        <v>6</v>
      </c>
      <c r="C11" s="312"/>
      <c r="D11" s="277">
        <v>35000</v>
      </c>
      <c r="E11" s="311">
        <v>9</v>
      </c>
      <c r="F11" s="312"/>
      <c r="G11" s="277">
        <v>17468</v>
      </c>
      <c r="H11" s="311">
        <v>19</v>
      </c>
      <c r="I11" s="312"/>
      <c r="J11" s="277">
        <v>1847</v>
      </c>
      <c r="K11" s="311">
        <v>8</v>
      </c>
      <c r="L11" s="312"/>
      <c r="M11" s="277">
        <v>406</v>
      </c>
      <c r="N11" s="278">
        <v>8</v>
      </c>
      <c r="O11" s="277">
        <v>200</v>
      </c>
      <c r="P11" s="311">
        <v>15</v>
      </c>
      <c r="Q11" s="312"/>
      <c r="R11" s="277">
        <v>200</v>
      </c>
      <c r="S11" s="278">
        <v>94</v>
      </c>
      <c r="T11" s="277">
        <v>40</v>
      </c>
      <c r="U11" s="279">
        <v>159</v>
      </c>
    </row>
    <row r="12" spans="1:21" ht="16.5" thickTop="1" thickBot="1">
      <c r="A12" s="313" t="s">
        <v>135</v>
      </c>
      <c r="B12" s="314"/>
      <c r="C12" s="314"/>
      <c r="D12" s="314"/>
      <c r="E12" s="314"/>
      <c r="F12" s="314"/>
      <c r="G12" s="314"/>
      <c r="H12" s="314"/>
      <c r="I12" s="314"/>
      <c r="J12" s="314"/>
      <c r="K12" s="314"/>
      <c r="L12" s="314"/>
      <c r="M12" s="314"/>
      <c r="N12" s="314"/>
      <c r="O12" s="314"/>
      <c r="P12" s="314"/>
      <c r="Q12" s="314"/>
      <c r="R12" s="314"/>
      <c r="S12" s="314"/>
      <c r="T12" s="314"/>
      <c r="U12" s="315"/>
    </row>
    <row r="13" spans="1:21" ht="16.5" thickTop="1" thickBot="1">
      <c r="A13" s="280" t="s">
        <v>136</v>
      </c>
      <c r="B13" s="316"/>
      <c r="C13" s="317"/>
      <c r="D13" s="281">
        <v>15000</v>
      </c>
      <c r="E13" s="318"/>
      <c r="F13" s="319"/>
      <c r="G13" s="281">
        <v>15000</v>
      </c>
      <c r="H13" s="282"/>
      <c r="I13" s="320">
        <v>5000</v>
      </c>
      <c r="J13" s="321"/>
      <c r="K13" s="282"/>
      <c r="L13" s="320">
        <v>200</v>
      </c>
      <c r="M13" s="321"/>
      <c r="N13" s="282"/>
      <c r="O13" s="281">
        <v>200</v>
      </c>
      <c r="P13" s="282"/>
      <c r="Q13" s="320">
        <v>40</v>
      </c>
      <c r="R13" s="321"/>
      <c r="S13" s="282"/>
      <c r="T13" s="281">
        <v>40</v>
      </c>
      <c r="U13" s="283"/>
    </row>
    <row r="14" spans="1:21" ht="16.5" thickTop="1" thickBot="1">
      <c r="A14" s="313" t="s">
        <v>137</v>
      </c>
      <c r="B14" s="314"/>
      <c r="C14" s="314"/>
      <c r="D14" s="314"/>
      <c r="E14" s="314"/>
      <c r="F14" s="314"/>
      <c r="G14" s="314"/>
      <c r="H14" s="322"/>
      <c r="I14" s="323"/>
      <c r="J14" s="324"/>
      <c r="K14" s="284"/>
      <c r="L14" s="323"/>
      <c r="M14" s="324"/>
      <c r="N14" s="284"/>
      <c r="O14" s="284"/>
      <c r="P14" s="284"/>
      <c r="Q14" s="323"/>
      <c r="R14" s="324"/>
      <c r="S14" s="284"/>
      <c r="T14" s="284"/>
      <c r="U14" s="285"/>
    </row>
    <row r="15" spans="1:21" ht="16.5" thickTop="1" thickBot="1">
      <c r="A15" s="280">
        <v>2012</v>
      </c>
      <c r="B15" s="286">
        <v>6</v>
      </c>
      <c r="C15" s="320">
        <v>20000</v>
      </c>
      <c r="D15" s="321"/>
      <c r="E15" s="287">
        <v>9</v>
      </c>
      <c r="F15" s="320">
        <v>2468</v>
      </c>
      <c r="G15" s="321"/>
      <c r="H15" s="287">
        <v>19</v>
      </c>
      <c r="I15" s="320">
        <v>-3153</v>
      </c>
      <c r="J15" s="321"/>
      <c r="K15" s="287">
        <v>8</v>
      </c>
      <c r="L15" s="320">
        <v>206</v>
      </c>
      <c r="M15" s="321"/>
      <c r="N15" s="287">
        <v>8</v>
      </c>
      <c r="O15" s="288" t="s">
        <v>138</v>
      </c>
      <c r="P15" s="287">
        <v>15</v>
      </c>
      <c r="Q15" s="320">
        <v>160</v>
      </c>
      <c r="R15" s="321"/>
      <c r="S15" s="287">
        <v>94</v>
      </c>
      <c r="T15" s="288" t="s">
        <v>138</v>
      </c>
      <c r="U15" s="283"/>
    </row>
    <row r="16" spans="1:21" ht="15.75" thickTop="1">
      <c r="A16" s="325" t="s">
        <v>139</v>
      </c>
      <c r="B16" s="325"/>
      <c r="C16" s="325"/>
      <c r="D16" s="325"/>
      <c r="E16" s="325"/>
      <c r="F16" s="325"/>
      <c r="G16" s="325"/>
      <c r="H16" s="325"/>
      <c r="I16" s="325"/>
      <c r="J16" s="325"/>
      <c r="K16" s="325"/>
      <c r="L16" s="325"/>
      <c r="M16" s="325"/>
      <c r="N16" s="325"/>
      <c r="O16" s="325"/>
      <c r="P16" s="325"/>
      <c r="Q16" s="325"/>
      <c r="R16" s="325"/>
      <c r="S16" s="325"/>
      <c r="T16" s="325"/>
      <c r="U16" s="325"/>
    </row>
    <row r="19" spans="5:13">
      <c r="E19" s="267">
        <f>G7-G11</f>
        <v>-7751</v>
      </c>
    </row>
    <row r="20" spans="5:13">
      <c r="I20" s="267">
        <f>J7-J8</f>
        <v>-746</v>
      </c>
      <c r="M20" s="267">
        <f>M7-M9</f>
        <v>-362</v>
      </c>
    </row>
    <row r="22" spans="5:13">
      <c r="E22" s="326">
        <f>(G11/G7)-1</f>
        <v>0.79767417927343831</v>
      </c>
      <c r="I22" s="326">
        <f>(J8/J7)-1</f>
        <v>0.56217030896759601</v>
      </c>
    </row>
    <row r="23" spans="5:13">
      <c r="M23" s="326">
        <f>(M9/M7)-1</f>
        <v>1.7156398104265405</v>
      </c>
    </row>
  </sheetData>
  <mergeCells count="57">
    <mergeCell ref="C15:D15"/>
    <mergeCell ref="F15:G15"/>
    <mergeCell ref="I15:J15"/>
    <mergeCell ref="L15:M15"/>
    <mergeCell ref="Q15:R15"/>
    <mergeCell ref="A16:U16"/>
    <mergeCell ref="B13:C13"/>
    <mergeCell ref="E13:F13"/>
    <mergeCell ref="I13:J13"/>
    <mergeCell ref="L13:M13"/>
    <mergeCell ref="Q13:R13"/>
    <mergeCell ref="A14:H14"/>
    <mergeCell ref="I14:J14"/>
    <mergeCell ref="L14:M14"/>
    <mergeCell ref="Q14:R14"/>
    <mergeCell ref="B11:C11"/>
    <mergeCell ref="E11:F11"/>
    <mergeCell ref="H11:I11"/>
    <mergeCell ref="K11:L11"/>
    <mergeCell ref="P11:Q11"/>
    <mergeCell ref="A12:U12"/>
    <mergeCell ref="B9:C9"/>
    <mergeCell ref="E9:F9"/>
    <mergeCell ref="H9:I9"/>
    <mergeCell ref="K9:L9"/>
    <mergeCell ref="P9:Q9"/>
    <mergeCell ref="B10:C10"/>
    <mergeCell ref="E10:F10"/>
    <mergeCell ref="H10:I10"/>
    <mergeCell ref="K10:L10"/>
    <mergeCell ref="P10:Q10"/>
    <mergeCell ref="B7:C7"/>
    <mergeCell ref="E7:F7"/>
    <mergeCell ref="H7:I7"/>
    <mergeCell ref="K7:L7"/>
    <mergeCell ref="P7:Q7"/>
    <mergeCell ref="B8:C8"/>
    <mergeCell ref="E8:F8"/>
    <mergeCell ref="H8:I8"/>
    <mergeCell ref="K8:L8"/>
    <mergeCell ref="P8:Q8"/>
    <mergeCell ref="S5:T5"/>
    <mergeCell ref="B6:C6"/>
    <mergeCell ref="E6:F6"/>
    <mergeCell ref="H6:I6"/>
    <mergeCell ref="K6:L6"/>
    <mergeCell ref="P6:Q6"/>
    <mergeCell ref="A1:U1"/>
    <mergeCell ref="A2:U2"/>
    <mergeCell ref="A3:U3"/>
    <mergeCell ref="A4:U4"/>
    <mergeCell ref="B5:D5"/>
    <mergeCell ref="E5:G5"/>
    <mergeCell ref="H5:J5"/>
    <mergeCell ref="K5:M5"/>
    <mergeCell ref="N5:O5"/>
    <mergeCell ref="P5:R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G3"/>
  <sheetViews>
    <sheetView workbookViewId="0">
      <selection activeCell="C26" sqref="C26"/>
    </sheetView>
  </sheetViews>
  <sheetFormatPr defaultRowHeight="15"/>
  <cols>
    <col min="7" max="7" width="10.85546875" customWidth="1"/>
  </cols>
  <sheetData>
    <row r="1" spans="1:7">
      <c r="A1" s="194" t="s">
        <v>86</v>
      </c>
      <c r="B1" s="194"/>
      <c r="C1" s="194"/>
      <c r="D1" s="194"/>
      <c r="E1" s="194"/>
      <c r="F1" s="194"/>
      <c r="G1" s="194"/>
    </row>
    <row r="2" spans="1:7">
      <c r="A2" s="194"/>
      <c r="B2" s="194"/>
      <c r="C2" s="194"/>
      <c r="D2" s="194"/>
      <c r="E2" s="194"/>
      <c r="F2" s="194"/>
      <c r="G2" s="194"/>
    </row>
    <row r="3" spans="1:7" ht="33.75" customHeight="1">
      <c r="A3" s="194"/>
      <c r="B3" s="194"/>
      <c r="C3" s="194"/>
      <c r="D3" s="194"/>
      <c r="E3" s="194"/>
      <c r="F3" s="194"/>
      <c r="G3" s="194"/>
    </row>
  </sheetData>
  <mergeCells count="1">
    <mergeCell ref="A1:G3"/>
  </mergeCells>
  <pageMargins left="0.7" right="0.7" top="0.75" bottom="0.75" header="0.3" footer="0.3"/>
  <pageSetup orientation="landscape" r:id="rId1"/>
  <legacyDrawing r:id="rId2"/>
  <oleObjects>
    <oleObject progId="PowerPoint.Slide.12" shapeId="1025" r:id="rId3"/>
  </oleObjects>
</worksheet>
</file>

<file path=xl/worksheets/sheet3.xml><?xml version="1.0" encoding="utf-8"?>
<worksheet xmlns="http://schemas.openxmlformats.org/spreadsheetml/2006/main" xmlns:r="http://schemas.openxmlformats.org/officeDocument/2006/relationships">
  <dimension ref="A1:C26"/>
  <sheetViews>
    <sheetView workbookViewId="0">
      <selection activeCell="C26" sqref="C26"/>
    </sheetView>
  </sheetViews>
  <sheetFormatPr defaultRowHeight="15"/>
  <cols>
    <col min="1" max="1" width="24" customWidth="1"/>
    <col min="2" max="2" width="32.140625" customWidth="1"/>
    <col min="3" max="3" width="63.28515625" customWidth="1"/>
  </cols>
  <sheetData>
    <row r="1" spans="1:3" ht="45" customHeight="1">
      <c r="A1" s="198" t="s">
        <v>93</v>
      </c>
      <c r="B1" s="199"/>
      <c r="C1" s="199"/>
    </row>
    <row r="2" spans="1:3" ht="15.75" thickBot="1">
      <c r="A2" s="104" t="s">
        <v>0</v>
      </c>
      <c r="B2" s="104" t="s">
        <v>26</v>
      </c>
      <c r="C2" s="109" t="s">
        <v>27</v>
      </c>
    </row>
    <row r="3" spans="1:3" ht="18" thickBot="1">
      <c r="A3" s="103" t="s">
        <v>28</v>
      </c>
      <c r="B3" s="16" t="s">
        <v>29</v>
      </c>
      <c r="C3" s="112" t="s">
        <v>96</v>
      </c>
    </row>
    <row r="4" spans="1:3" ht="15.75" thickBot="1">
      <c r="A4" s="17"/>
      <c r="B4" s="116"/>
      <c r="C4" s="114" t="s">
        <v>97</v>
      </c>
    </row>
    <row r="5" spans="1:3" ht="15.75" thickBot="1">
      <c r="A5" s="17" t="s">
        <v>30</v>
      </c>
      <c r="B5" s="113" t="s">
        <v>31</v>
      </c>
      <c r="C5" s="117" t="s">
        <v>98</v>
      </c>
    </row>
    <row r="6" spans="1:3" ht="15.75" thickBot="1">
      <c r="A6" s="17" t="s">
        <v>32</v>
      </c>
      <c r="B6" s="113" t="s">
        <v>33</v>
      </c>
      <c r="C6" s="118" t="s">
        <v>94</v>
      </c>
    </row>
    <row r="7" spans="1:3" ht="15.75" thickBot="1">
      <c r="A7" s="17" t="s">
        <v>34</v>
      </c>
      <c r="B7" s="17" t="s">
        <v>35</v>
      </c>
      <c r="C7" s="115" t="s">
        <v>95</v>
      </c>
    </row>
    <row r="8" spans="1:3" ht="50.25" customHeight="1" thickBot="1">
      <c r="A8" s="17" t="s">
        <v>36</v>
      </c>
      <c r="B8" s="17" t="s">
        <v>37</v>
      </c>
      <c r="C8" s="110" t="s">
        <v>99</v>
      </c>
    </row>
    <row r="9" spans="1:3" ht="15.75" thickBot="1">
      <c r="A9" s="17" t="s">
        <v>38</v>
      </c>
      <c r="B9" s="17" t="s">
        <v>10</v>
      </c>
      <c r="C9" s="111">
        <v>200</v>
      </c>
    </row>
    <row r="10" spans="1:3" ht="15.75" thickBot="1">
      <c r="A10" s="18" t="s">
        <v>39</v>
      </c>
      <c r="B10" s="18" t="s">
        <v>40</v>
      </c>
      <c r="C10" s="111">
        <v>40</v>
      </c>
    </row>
    <row r="11" spans="1:3" ht="15.75" thickBot="1">
      <c r="A11" s="195" t="s">
        <v>41</v>
      </c>
      <c r="B11" s="196"/>
      <c r="C11" s="197"/>
    </row>
    <row r="18" spans="3:3">
      <c r="C18" s="105"/>
    </row>
    <row r="19" spans="3:3">
      <c r="C19" s="106"/>
    </row>
    <row r="20" spans="3:3">
      <c r="C20" s="105"/>
    </row>
    <row r="22" spans="3:3">
      <c r="C22" s="105"/>
    </row>
    <row r="23" spans="3:3">
      <c r="C23" s="107"/>
    </row>
    <row r="24" spans="3:3">
      <c r="C24" s="107"/>
    </row>
    <row r="26" spans="3:3">
      <c r="C26" s="108"/>
    </row>
  </sheetData>
  <mergeCells count="2">
    <mergeCell ref="A11:C11"/>
    <mergeCell ref="A1:C1"/>
  </mergeCells>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dimension ref="A1:P11"/>
  <sheetViews>
    <sheetView topLeftCell="C1" workbookViewId="0">
      <selection activeCell="C11" sqref="C11"/>
    </sheetView>
  </sheetViews>
  <sheetFormatPr defaultRowHeight="14.25"/>
  <cols>
    <col min="1" max="1" width="5.7109375" style="2" bestFit="1" customWidth="1"/>
    <col min="2" max="2" width="9.7109375" style="2" bestFit="1" customWidth="1"/>
    <col min="3" max="3" width="9.140625" style="2" bestFit="1" customWidth="1"/>
    <col min="4" max="4" width="10.85546875" style="2" bestFit="1" customWidth="1"/>
    <col min="5" max="5" width="8.140625" style="2" bestFit="1" customWidth="1"/>
    <col min="6" max="6" width="10.85546875" style="2" bestFit="1" customWidth="1"/>
    <col min="7" max="7" width="7.140625" style="2" bestFit="1" customWidth="1"/>
    <col min="8" max="8" width="10.85546875" style="2" bestFit="1" customWidth="1"/>
    <col min="9" max="9" width="5.5703125" style="2" bestFit="1" customWidth="1"/>
    <col min="10" max="10" width="10.85546875" style="2" bestFit="1" customWidth="1"/>
    <col min="11" max="11" width="5.5703125" style="2" bestFit="1" customWidth="1"/>
    <col min="12" max="12" width="12" style="2" bestFit="1" customWidth="1"/>
    <col min="13" max="13" width="6.5703125" style="2" bestFit="1" customWidth="1"/>
    <col min="14" max="14" width="12" style="2" bestFit="1" customWidth="1"/>
    <col min="15" max="15" width="6.5703125" style="2" bestFit="1" customWidth="1"/>
    <col min="16" max="16" width="10.7109375" style="2" customWidth="1"/>
    <col min="17" max="16384" width="9.140625" style="2"/>
  </cols>
  <sheetData>
    <row r="1" spans="1:16" ht="55.5" customHeight="1" thickBot="1">
      <c r="A1" s="200" t="s">
        <v>87</v>
      </c>
      <c r="B1" s="201"/>
      <c r="C1" s="201"/>
      <c r="D1" s="201"/>
      <c r="E1" s="202"/>
      <c r="F1" s="202"/>
      <c r="G1" s="202"/>
      <c r="H1" s="202"/>
      <c r="I1" s="202"/>
      <c r="J1" s="202"/>
      <c r="K1" s="202"/>
      <c r="L1" s="202"/>
      <c r="M1" s="202"/>
      <c r="N1" s="202"/>
      <c r="O1" s="202"/>
      <c r="P1" s="203"/>
    </row>
    <row r="2" spans="1:16" ht="15">
      <c r="A2" s="20"/>
      <c r="B2" s="204" t="s">
        <v>18</v>
      </c>
      <c r="C2" s="205"/>
      <c r="D2" s="204" t="s">
        <v>19</v>
      </c>
      <c r="E2" s="205"/>
      <c r="F2" s="204" t="s">
        <v>20</v>
      </c>
      <c r="G2" s="205"/>
      <c r="H2" s="204" t="s">
        <v>21</v>
      </c>
      <c r="I2" s="205"/>
      <c r="J2" s="204" t="s">
        <v>22</v>
      </c>
      <c r="K2" s="205"/>
      <c r="L2" s="204" t="s">
        <v>23</v>
      </c>
      <c r="M2" s="205"/>
      <c r="N2" s="204" t="s">
        <v>24</v>
      </c>
      <c r="O2" s="205"/>
      <c r="P2" s="32"/>
    </row>
    <row r="3" spans="1:16" s="3" customFormat="1" ht="30">
      <c r="A3" s="37" t="s">
        <v>25</v>
      </c>
      <c r="B3" s="35" t="s">
        <v>43</v>
      </c>
      <c r="C3" s="38" t="s">
        <v>27</v>
      </c>
      <c r="D3" s="35" t="s">
        <v>44</v>
      </c>
      <c r="E3" s="38" t="s">
        <v>27</v>
      </c>
      <c r="F3" s="35" t="s">
        <v>44</v>
      </c>
      <c r="G3" s="38" t="s">
        <v>27</v>
      </c>
      <c r="H3" s="35" t="s">
        <v>44</v>
      </c>
      <c r="I3" s="38" t="s">
        <v>27</v>
      </c>
      <c r="J3" s="35" t="s">
        <v>44</v>
      </c>
      <c r="K3" s="38" t="s">
        <v>27</v>
      </c>
      <c r="L3" s="35" t="s">
        <v>44</v>
      </c>
      <c r="M3" s="38" t="s">
        <v>27</v>
      </c>
      <c r="N3" s="35" t="s">
        <v>44</v>
      </c>
      <c r="O3" s="38" t="s">
        <v>27</v>
      </c>
      <c r="P3" s="36" t="s">
        <v>42</v>
      </c>
    </row>
    <row r="4" spans="1:16" s="19" customFormat="1" ht="37.5" hidden="1" customHeight="1">
      <c r="A4" s="21" t="s">
        <v>45</v>
      </c>
      <c r="B4" s="24" t="s">
        <v>46</v>
      </c>
      <c r="C4" s="25" t="s">
        <v>47</v>
      </c>
      <c r="D4" s="30" t="s">
        <v>48</v>
      </c>
      <c r="E4" s="25" t="s">
        <v>49</v>
      </c>
      <c r="F4" s="24" t="s">
        <v>50</v>
      </c>
      <c r="G4" s="25" t="s">
        <v>51</v>
      </c>
      <c r="H4" s="24" t="s">
        <v>52</v>
      </c>
      <c r="I4" s="25" t="s">
        <v>53</v>
      </c>
      <c r="J4" s="24" t="s">
        <v>54</v>
      </c>
      <c r="K4" s="25" t="s">
        <v>55</v>
      </c>
      <c r="L4" s="24" t="s">
        <v>56</v>
      </c>
      <c r="M4" s="25" t="s">
        <v>57</v>
      </c>
      <c r="N4" s="24" t="s">
        <v>58</v>
      </c>
      <c r="O4" s="25" t="s">
        <v>59</v>
      </c>
      <c r="P4" s="21" t="s">
        <v>60</v>
      </c>
    </row>
    <row r="5" spans="1:16" ht="15">
      <c r="A5" s="22">
        <v>2008</v>
      </c>
      <c r="B5" s="26">
        <v>8</v>
      </c>
      <c r="C5" s="27">
        <v>30917</v>
      </c>
      <c r="D5" s="26">
        <v>14</v>
      </c>
      <c r="E5" s="27">
        <v>9717</v>
      </c>
      <c r="F5" s="26">
        <v>17</v>
      </c>
      <c r="G5" s="27">
        <v>1327</v>
      </c>
      <c r="H5" s="26">
        <v>7</v>
      </c>
      <c r="I5" s="27">
        <v>211</v>
      </c>
      <c r="J5" s="26">
        <v>7</v>
      </c>
      <c r="K5" s="27">
        <v>200</v>
      </c>
      <c r="L5" s="26">
        <v>1</v>
      </c>
      <c r="M5" s="27">
        <v>200</v>
      </c>
      <c r="N5" s="26">
        <v>107</v>
      </c>
      <c r="O5" s="27">
        <v>40</v>
      </c>
      <c r="P5" s="33">
        <f>B5+D5+F5+H5+L5+N5+J5</f>
        <v>161</v>
      </c>
    </row>
    <row r="6" spans="1:16" ht="15">
      <c r="A6" s="22">
        <v>2009</v>
      </c>
      <c r="B6" s="26">
        <v>6</v>
      </c>
      <c r="C6" s="27">
        <v>35000</v>
      </c>
      <c r="D6" s="26">
        <v>13</v>
      </c>
      <c r="E6" s="27">
        <v>12678</v>
      </c>
      <c r="F6" s="26">
        <v>16</v>
      </c>
      <c r="G6" s="27">
        <v>2073</v>
      </c>
      <c r="H6" s="26">
        <v>15</v>
      </c>
      <c r="I6" s="27">
        <v>274</v>
      </c>
      <c r="J6" s="26">
        <v>5</v>
      </c>
      <c r="K6" s="27">
        <v>200</v>
      </c>
      <c r="L6" s="26">
        <v>1</v>
      </c>
      <c r="M6" s="27">
        <v>200</v>
      </c>
      <c r="N6" s="26">
        <v>111</v>
      </c>
      <c r="O6" s="27">
        <v>40</v>
      </c>
      <c r="P6" s="33">
        <f t="shared" ref="P6:P8" si="0">B6+D6+F6+H6+L6+N6+J6</f>
        <v>167</v>
      </c>
    </row>
    <row r="7" spans="1:16" ht="15">
      <c r="A7" s="22">
        <v>2010</v>
      </c>
      <c r="B7" s="26">
        <v>8</v>
      </c>
      <c r="C7" s="27">
        <v>35000</v>
      </c>
      <c r="D7" s="26">
        <v>8</v>
      </c>
      <c r="E7" s="27">
        <v>11937</v>
      </c>
      <c r="F7" s="26">
        <v>19</v>
      </c>
      <c r="G7" s="27">
        <v>1725</v>
      </c>
      <c r="H7" s="26">
        <v>11</v>
      </c>
      <c r="I7" s="27">
        <v>573</v>
      </c>
      <c r="J7" s="26">
        <v>7</v>
      </c>
      <c r="K7" s="27">
        <v>200</v>
      </c>
      <c r="L7" s="26">
        <v>0</v>
      </c>
      <c r="M7" s="31" t="s">
        <v>15</v>
      </c>
      <c r="N7" s="26">
        <v>108</v>
      </c>
      <c r="O7" s="27">
        <v>40</v>
      </c>
      <c r="P7" s="33">
        <f t="shared" si="0"/>
        <v>161</v>
      </c>
    </row>
    <row r="8" spans="1:16" ht="15">
      <c r="A8" s="22">
        <v>2011</v>
      </c>
      <c r="B8" s="26">
        <v>9</v>
      </c>
      <c r="C8" s="27">
        <v>35000</v>
      </c>
      <c r="D8" s="26">
        <v>5</v>
      </c>
      <c r="E8" s="27">
        <v>12331.867259870147</v>
      </c>
      <c r="F8" s="26">
        <v>15</v>
      </c>
      <c r="G8" s="27">
        <v>1840.6635692604086</v>
      </c>
      <c r="H8" s="26">
        <v>8</v>
      </c>
      <c r="I8" s="27">
        <v>284.33262445564952</v>
      </c>
      <c r="J8" s="26">
        <v>12</v>
      </c>
      <c r="K8" s="27">
        <v>200</v>
      </c>
      <c r="L8" s="26">
        <v>2</v>
      </c>
      <c r="M8" s="27">
        <v>200</v>
      </c>
      <c r="N8" s="26">
        <v>117</v>
      </c>
      <c r="O8" s="27">
        <v>40</v>
      </c>
      <c r="P8" s="33">
        <f t="shared" si="0"/>
        <v>168</v>
      </c>
    </row>
    <row r="9" spans="1:16" ht="15.75" thickBot="1">
      <c r="A9" s="23">
        <v>2012</v>
      </c>
      <c r="B9" s="28">
        <v>6</v>
      </c>
      <c r="C9" s="29">
        <v>35000</v>
      </c>
      <c r="D9" s="28">
        <v>9</v>
      </c>
      <c r="E9" s="29">
        <v>17468.251812550167</v>
      </c>
      <c r="F9" s="28">
        <v>19</v>
      </c>
      <c r="G9" s="29">
        <v>1846.65870535714</v>
      </c>
      <c r="H9" s="28">
        <v>8</v>
      </c>
      <c r="I9" s="29">
        <v>405.69519231053755</v>
      </c>
      <c r="J9" s="28">
        <v>8</v>
      </c>
      <c r="K9" s="29">
        <v>200</v>
      </c>
      <c r="L9" s="28">
        <v>15</v>
      </c>
      <c r="M9" s="29">
        <v>200</v>
      </c>
      <c r="N9" s="28">
        <v>94</v>
      </c>
      <c r="O9" s="29">
        <v>40</v>
      </c>
      <c r="P9" s="34">
        <f>B9+D9+F9+H9+L9+N9+J9</f>
        <v>159</v>
      </c>
    </row>
    <row r="11" spans="1:16">
      <c r="C11" s="126"/>
    </row>
  </sheetData>
  <mergeCells count="8">
    <mergeCell ref="A1:P1"/>
    <mergeCell ref="D2:E2"/>
    <mergeCell ref="B2:C2"/>
    <mergeCell ref="N2:O2"/>
    <mergeCell ref="L2:M2"/>
    <mergeCell ref="J2:K2"/>
    <mergeCell ref="H2:I2"/>
    <mergeCell ref="F2:G2"/>
  </mergeCells>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dimension ref="A1:N14"/>
  <sheetViews>
    <sheetView topLeftCell="C3" zoomScale="90" zoomScaleNormal="90" workbookViewId="0">
      <selection activeCell="J3" sqref="J3:N14"/>
    </sheetView>
  </sheetViews>
  <sheetFormatPr defaultColWidth="10.85546875" defaultRowHeight="14.25"/>
  <cols>
    <col min="1" max="1" width="5.7109375" style="2" bestFit="1" customWidth="1"/>
    <col min="2" max="7" width="6.85546875" style="2" bestFit="1" customWidth="1"/>
    <col min="8" max="8" width="8.5703125" style="2" bestFit="1" customWidth="1"/>
    <col min="9" max="9" width="15" style="2" bestFit="1" customWidth="1"/>
    <col min="10" max="16384" width="10.85546875" style="2"/>
  </cols>
  <sheetData>
    <row r="1" spans="1:14">
      <c r="A1" s="185" t="s">
        <v>88</v>
      </c>
      <c r="B1" s="185"/>
      <c r="C1" s="185"/>
      <c r="D1" s="185"/>
      <c r="E1" s="185"/>
      <c r="F1" s="185"/>
      <c r="G1" s="209"/>
      <c r="H1" s="209"/>
    </row>
    <row r="2" spans="1:14" ht="41.25" customHeight="1" thickBot="1">
      <c r="A2" s="210"/>
      <c r="B2" s="210"/>
      <c r="C2" s="210"/>
      <c r="D2" s="210"/>
      <c r="E2" s="210"/>
      <c r="F2" s="210"/>
      <c r="G2" s="211"/>
      <c r="H2" s="211"/>
      <c r="J2" s="132"/>
    </row>
    <row r="3" spans="1:14" ht="43.5" customHeight="1">
      <c r="A3" s="207" t="s">
        <v>117</v>
      </c>
      <c r="B3" s="208"/>
      <c r="C3" s="208"/>
      <c r="D3" s="208"/>
      <c r="E3" s="208"/>
      <c r="F3" s="208"/>
      <c r="G3" s="208"/>
      <c r="H3" s="208"/>
      <c r="I3" s="189"/>
      <c r="J3" s="214" t="s">
        <v>113</v>
      </c>
      <c r="K3" s="214"/>
      <c r="L3" s="214"/>
      <c r="M3" s="214"/>
      <c r="N3" s="214"/>
    </row>
    <row r="4" spans="1:14" ht="47.25" customHeight="1">
      <c r="A4" s="138" t="s">
        <v>25</v>
      </c>
      <c r="B4" s="137" t="s">
        <v>3</v>
      </c>
      <c r="C4" s="137" t="s">
        <v>5</v>
      </c>
      <c r="D4" s="137" t="s">
        <v>7</v>
      </c>
      <c r="E4" s="137" t="s">
        <v>9</v>
      </c>
      <c r="F4" s="137" t="s">
        <v>12</v>
      </c>
      <c r="G4" s="137" t="s">
        <v>13</v>
      </c>
      <c r="H4" s="137" t="s">
        <v>14</v>
      </c>
      <c r="I4" s="139" t="s">
        <v>116</v>
      </c>
      <c r="J4" s="214" t="s">
        <v>107</v>
      </c>
      <c r="K4" s="214"/>
      <c r="L4" s="214"/>
      <c r="M4" s="214"/>
      <c r="N4" s="214"/>
    </row>
    <row r="5" spans="1:14" ht="47.25">
      <c r="A5" s="26">
        <v>2008</v>
      </c>
      <c r="B5" s="13">
        <v>0.71280029510766818</v>
      </c>
      <c r="C5" s="13">
        <v>0.71275581310056479</v>
      </c>
      <c r="D5" s="13">
        <v>0.71267454350161119</v>
      </c>
      <c r="E5" s="13">
        <v>0.71283783783783783</v>
      </c>
      <c r="F5" s="13">
        <v>2.197802197802198</v>
      </c>
      <c r="G5" s="13">
        <v>4</v>
      </c>
      <c r="H5" s="13">
        <v>2.3529411764705883</v>
      </c>
      <c r="I5" s="134">
        <v>573121</v>
      </c>
      <c r="J5" s="121" t="s">
        <v>114</v>
      </c>
      <c r="K5" s="128" t="s">
        <v>112</v>
      </c>
      <c r="L5" s="128" t="s">
        <v>82</v>
      </c>
      <c r="M5" s="128" t="s">
        <v>108</v>
      </c>
      <c r="N5" s="128" t="s">
        <v>109</v>
      </c>
    </row>
    <row r="6" spans="1:14" ht="15">
      <c r="A6" s="26">
        <v>2009</v>
      </c>
      <c r="B6" s="13">
        <v>0.51926472115484479</v>
      </c>
      <c r="C6" s="13">
        <v>0.6297436916352076</v>
      </c>
      <c r="D6" s="13">
        <v>0.62989972652689152</v>
      </c>
      <c r="E6" s="13">
        <v>0.64928909952606639</v>
      </c>
      <c r="F6" s="13">
        <v>1.7094017094017093</v>
      </c>
      <c r="G6" s="13">
        <v>3.125</v>
      </c>
      <c r="H6" s="13">
        <v>3.6363636363636362</v>
      </c>
      <c r="I6" s="140">
        <v>726003</v>
      </c>
      <c r="J6" s="122">
        <f>B9</f>
        <v>0.19824075490079465</v>
      </c>
      <c r="K6" s="129" t="s">
        <v>3</v>
      </c>
      <c r="L6" s="130">
        <v>35000</v>
      </c>
      <c r="M6" s="127">
        <v>176533</v>
      </c>
      <c r="N6" s="131">
        <v>1059319</v>
      </c>
    </row>
    <row r="7" spans="1:14" ht="15">
      <c r="A7" s="26">
        <v>2010</v>
      </c>
      <c r="B7" s="13">
        <v>0.56376141616867737</v>
      </c>
      <c r="C7" s="13">
        <v>0.58788475744890423</v>
      </c>
      <c r="D7" s="13">
        <v>0.63888888888888884</v>
      </c>
      <c r="E7" s="13">
        <v>1.3387850467289719</v>
      </c>
      <c r="F7" s="13">
        <v>1.1834319526627219</v>
      </c>
      <c r="G7" s="14" t="s">
        <v>15</v>
      </c>
      <c r="H7" s="13">
        <v>3.3333333333333335</v>
      </c>
      <c r="I7" s="134">
        <v>716245</v>
      </c>
      <c r="J7" s="122">
        <f>C9</f>
        <v>0.39227171661427246</v>
      </c>
      <c r="K7" s="129" t="s">
        <v>5</v>
      </c>
      <c r="L7" s="130">
        <f>'fee variability'!E9</f>
        <v>17468.251812550167</v>
      </c>
      <c r="M7" s="127">
        <v>44531</v>
      </c>
      <c r="N7" s="131">
        <v>400777</v>
      </c>
    </row>
    <row r="8" spans="1:14" ht="15">
      <c r="A8" s="26">
        <v>2011</v>
      </c>
      <c r="B8" s="13">
        <v>0.4049660407048723</v>
      </c>
      <c r="C8" s="13">
        <v>0.41181724026949895</v>
      </c>
      <c r="D8" s="13">
        <v>0.41178155911865966</v>
      </c>
      <c r="E8" s="13">
        <v>0.41207626732702829</v>
      </c>
      <c r="F8" s="13">
        <v>1.1976047904191616</v>
      </c>
      <c r="G8" s="13">
        <v>3.225806451612903</v>
      </c>
      <c r="H8" s="13">
        <v>3.0769230769230771</v>
      </c>
      <c r="I8" s="140">
        <v>1002539</v>
      </c>
      <c r="J8" s="122">
        <f>D9</f>
        <v>0.39223846757798214</v>
      </c>
      <c r="K8" s="129" t="s">
        <v>7</v>
      </c>
      <c r="L8" s="130">
        <f>'fee variability'!G9</f>
        <v>1846.65870535714</v>
      </c>
      <c r="M8" s="127">
        <v>4708</v>
      </c>
      <c r="N8" s="131">
        <v>89444</v>
      </c>
    </row>
    <row r="9" spans="1:14" ht="15.75" thickBot="1">
      <c r="A9" s="28">
        <v>2012</v>
      </c>
      <c r="B9" s="135">
        <v>0.19824075490079465</v>
      </c>
      <c r="C9" s="135">
        <v>0.39227171661427246</v>
      </c>
      <c r="D9" s="135">
        <v>0.39223846757798214</v>
      </c>
      <c r="E9" s="135">
        <v>0.39235511828872105</v>
      </c>
      <c r="F9" s="135">
        <v>0.66006600660066006</v>
      </c>
      <c r="G9" s="135">
        <v>2.197802197802198</v>
      </c>
      <c r="H9" s="135">
        <v>2</v>
      </c>
      <c r="I9" s="136">
        <v>1562016</v>
      </c>
      <c r="J9" s="122">
        <f>Table7[[#This Row],[Tier 4]]</f>
        <v>0.39235511828872105</v>
      </c>
      <c r="K9" s="129" t="s">
        <v>9</v>
      </c>
      <c r="L9" s="130">
        <f>Table6[[#This Row],[Column9]]</f>
        <v>405.69519231053755</v>
      </c>
      <c r="M9" s="127">
        <v>1034</v>
      </c>
      <c r="N9" s="131">
        <v>8274</v>
      </c>
    </row>
    <row r="10" spans="1:14" ht="34.5" customHeight="1">
      <c r="A10" s="212" t="s">
        <v>16</v>
      </c>
      <c r="B10" s="213"/>
      <c r="C10" s="213"/>
      <c r="D10" s="213"/>
      <c r="E10" s="213"/>
      <c r="F10" s="213"/>
      <c r="G10" s="213"/>
      <c r="H10" s="213"/>
      <c r="I10" s="132"/>
      <c r="J10" s="122">
        <f>F9</f>
        <v>0.66006600660066006</v>
      </c>
      <c r="K10" s="129" t="s">
        <v>12</v>
      </c>
      <c r="L10" s="130">
        <f>'fee variability'!K9</f>
        <v>200</v>
      </c>
      <c r="M10" s="127">
        <v>303</v>
      </c>
      <c r="N10" s="131">
        <v>2424</v>
      </c>
    </row>
    <row r="11" spans="1:14" s="15" customFormat="1" ht="31.5" customHeight="1">
      <c r="A11" s="212" t="s">
        <v>17</v>
      </c>
      <c r="B11" s="213"/>
      <c r="C11" s="213"/>
      <c r="D11" s="213"/>
      <c r="E11" s="213"/>
      <c r="F11" s="213"/>
      <c r="G11" s="213"/>
      <c r="H11" s="213"/>
      <c r="I11" s="132"/>
      <c r="J11" s="122">
        <f>G9</f>
        <v>2.197802197802198</v>
      </c>
      <c r="K11" s="129" t="s">
        <v>13</v>
      </c>
      <c r="L11" s="130">
        <v>200</v>
      </c>
      <c r="M11" s="127">
        <v>91</v>
      </c>
      <c r="N11" s="131">
        <v>1372</v>
      </c>
    </row>
    <row r="12" spans="1:14" ht="15">
      <c r="I12" s="132"/>
      <c r="J12" s="122">
        <f>H9</f>
        <v>2</v>
      </c>
      <c r="K12" s="123" t="s">
        <v>39</v>
      </c>
      <c r="L12" s="124">
        <v>40</v>
      </c>
      <c r="M12" s="127">
        <v>20</v>
      </c>
      <c r="N12" s="125">
        <v>406</v>
      </c>
    </row>
    <row r="13" spans="1:14" ht="15">
      <c r="J13" s="206" t="s">
        <v>110</v>
      </c>
      <c r="K13" s="206"/>
      <c r="L13" s="206"/>
      <c r="M13" s="206"/>
      <c r="N13" s="206"/>
    </row>
    <row r="14" spans="1:14" ht="15">
      <c r="J14" s="206" t="s">
        <v>111</v>
      </c>
      <c r="K14" s="206"/>
      <c r="L14" s="206"/>
      <c r="M14" s="206"/>
      <c r="N14" s="206"/>
    </row>
  </sheetData>
  <mergeCells count="8">
    <mergeCell ref="J13:N13"/>
    <mergeCell ref="J14:N14"/>
    <mergeCell ref="A3:I3"/>
    <mergeCell ref="A1:H2"/>
    <mergeCell ref="A10:H10"/>
    <mergeCell ref="A11:H11"/>
    <mergeCell ref="J3:N3"/>
    <mergeCell ref="J4:N4"/>
  </mergeCells>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dimension ref="A1:G7"/>
  <sheetViews>
    <sheetView workbookViewId="0">
      <selection activeCell="A11" sqref="A11"/>
    </sheetView>
  </sheetViews>
  <sheetFormatPr defaultRowHeight="15"/>
  <cols>
    <col min="1" max="1" width="24" customWidth="1"/>
    <col min="2" max="2" width="11.5703125" bestFit="1" customWidth="1"/>
    <col min="3" max="3" width="11.42578125" bestFit="1" customWidth="1"/>
  </cols>
  <sheetData>
    <row r="1" spans="1:7" ht="31.5" customHeight="1">
      <c r="A1" s="215" t="s">
        <v>89</v>
      </c>
      <c r="B1" s="216"/>
      <c r="C1" s="216"/>
      <c r="D1" s="86"/>
      <c r="E1" s="87"/>
      <c r="F1" s="87"/>
      <c r="G1" s="88"/>
    </row>
    <row r="2" spans="1:7">
      <c r="A2" t="s">
        <v>61</v>
      </c>
    </row>
    <row r="3" spans="1:7">
      <c r="A3" s="84" t="s">
        <v>62</v>
      </c>
      <c r="B3" s="84" t="s">
        <v>63</v>
      </c>
      <c r="C3" s="84" t="s">
        <v>2</v>
      </c>
    </row>
    <row r="4" spans="1:7">
      <c r="A4" s="85">
        <v>0.13570730648138096</v>
      </c>
      <c r="B4" s="84" t="s">
        <v>3</v>
      </c>
      <c r="C4" s="84">
        <v>15000</v>
      </c>
      <c r="D4" s="85">
        <v>0.13570730648138096</v>
      </c>
    </row>
    <row r="5" spans="1:7">
      <c r="A5" s="85">
        <v>1.0620220900594732</v>
      </c>
      <c r="B5" s="84" t="s">
        <v>5</v>
      </c>
      <c r="C5" s="84">
        <v>5000</v>
      </c>
      <c r="D5" s="85">
        <v>1.0620220900594732</v>
      </c>
    </row>
    <row r="6" spans="1:7">
      <c r="A6" s="85">
        <v>0.19342359767891681</v>
      </c>
      <c r="B6" s="84" t="s">
        <v>7</v>
      </c>
      <c r="C6" s="84">
        <v>200</v>
      </c>
      <c r="D6" s="85">
        <v>0.14958863126402394</v>
      </c>
    </row>
    <row r="7" spans="1:7">
      <c r="A7" s="85">
        <v>0.28985507246376813</v>
      </c>
      <c r="B7" s="84" t="s">
        <v>9</v>
      </c>
      <c r="C7" s="84">
        <v>40</v>
      </c>
      <c r="D7" s="85">
        <v>0.72072072072072069</v>
      </c>
    </row>
  </sheetData>
  <mergeCells count="1">
    <mergeCell ref="A1:C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dimension ref="A1:P25"/>
  <sheetViews>
    <sheetView zoomScale="70" zoomScaleNormal="70" workbookViewId="0">
      <selection activeCell="D47" sqref="D47"/>
    </sheetView>
  </sheetViews>
  <sheetFormatPr defaultRowHeight="15"/>
  <cols>
    <col min="4" max="4" width="11.85546875" customWidth="1"/>
    <col min="5" max="5" width="11.28515625" customWidth="1"/>
  </cols>
  <sheetData>
    <row r="1" spans="1:16" ht="52.5" customHeight="1">
      <c r="A1" s="220" t="s">
        <v>90</v>
      </c>
      <c r="B1" s="221"/>
      <c r="C1" s="221"/>
      <c r="D1" s="221"/>
      <c r="E1" s="222"/>
      <c r="F1" s="222"/>
      <c r="G1" s="223"/>
    </row>
    <row r="2" spans="1:16" ht="60">
      <c r="A2" s="40"/>
      <c r="B2" s="58" t="s">
        <v>66</v>
      </c>
      <c r="C2" s="58" t="s">
        <v>65</v>
      </c>
      <c r="D2" s="58" t="s">
        <v>67</v>
      </c>
      <c r="E2" s="58" t="s">
        <v>68</v>
      </c>
      <c r="F2" s="61" t="s">
        <v>71</v>
      </c>
      <c r="G2" s="62" t="s">
        <v>72</v>
      </c>
      <c r="H2" s="133" t="s">
        <v>115</v>
      </c>
      <c r="K2" t="s">
        <v>66</v>
      </c>
      <c r="L2" t="s">
        <v>65</v>
      </c>
      <c r="M2" t="s">
        <v>67</v>
      </c>
      <c r="N2" t="s">
        <v>68</v>
      </c>
      <c r="O2" t="s">
        <v>71</v>
      </c>
      <c r="P2" t="s">
        <v>72</v>
      </c>
    </row>
    <row r="3" spans="1:16">
      <c r="A3" s="43">
        <v>2008</v>
      </c>
      <c r="B3" s="59">
        <f>AVERAGE(B21:F21)</f>
        <v>11851.2</v>
      </c>
      <c r="C3" s="59">
        <f>AVERAGE(G21:H21)</f>
        <v>33.5</v>
      </c>
      <c r="D3" s="63">
        <f>7000/B3</f>
        <v>0.59065748616173885</v>
      </c>
      <c r="E3" s="63">
        <f>500/C3</f>
        <v>14.925373134328359</v>
      </c>
      <c r="F3" s="64">
        <f>B13</f>
        <v>53</v>
      </c>
      <c r="G3" s="65">
        <f>B14</f>
        <v>108</v>
      </c>
      <c r="J3">
        <v>2008</v>
      </c>
      <c r="K3">
        <v>11851.2</v>
      </c>
      <c r="L3">
        <v>33.5</v>
      </c>
      <c r="M3">
        <v>0.59065748616173885</v>
      </c>
      <c r="N3">
        <v>14.925373134328359</v>
      </c>
      <c r="O3">
        <v>53</v>
      </c>
      <c r="P3">
        <v>108</v>
      </c>
    </row>
    <row r="4" spans="1:16">
      <c r="A4" s="43">
        <v>2009</v>
      </c>
      <c r="B4" s="59">
        <f t="shared" ref="B4:B7" si="0">AVERAGE(B22:F22)</f>
        <v>18273</v>
      </c>
      <c r="C4" s="59">
        <f t="shared" ref="C4:C7" si="1">AVERAGE(G22:H22)</f>
        <v>37.5</v>
      </c>
      <c r="D4" s="63">
        <f t="shared" ref="D4:D7" si="2">7000/B4</f>
        <v>0.38307885951950965</v>
      </c>
      <c r="E4" s="63">
        <f t="shared" ref="E4:E7" si="3">500/C4</f>
        <v>13.333333333333334</v>
      </c>
      <c r="F4" s="64">
        <f>C13</f>
        <v>55</v>
      </c>
      <c r="G4" s="65">
        <f>C14</f>
        <v>112</v>
      </c>
      <c r="J4">
        <v>2009</v>
      </c>
      <c r="K4">
        <v>18273</v>
      </c>
      <c r="L4">
        <v>37.5</v>
      </c>
      <c r="M4">
        <v>0.38307885951950965</v>
      </c>
      <c r="N4">
        <v>13.333333333333334</v>
      </c>
      <c r="O4">
        <v>55</v>
      </c>
      <c r="P4">
        <v>112</v>
      </c>
    </row>
    <row r="5" spans="1:16">
      <c r="A5" s="43">
        <v>2010</v>
      </c>
      <c r="B5" s="59">
        <f t="shared" si="0"/>
        <v>17137</v>
      </c>
      <c r="C5" s="59">
        <f t="shared" si="1"/>
        <v>12</v>
      </c>
      <c r="D5" s="63">
        <f t="shared" si="2"/>
        <v>0.40847289490575944</v>
      </c>
      <c r="E5" s="63">
        <f t="shared" si="3"/>
        <v>41.666666666666664</v>
      </c>
      <c r="F5" s="64">
        <f>D13</f>
        <v>53</v>
      </c>
      <c r="G5" s="65">
        <f>D14</f>
        <v>108</v>
      </c>
      <c r="J5">
        <v>2010</v>
      </c>
      <c r="K5">
        <v>17137</v>
      </c>
      <c r="L5">
        <v>12</v>
      </c>
      <c r="M5">
        <v>0.40847289490575944</v>
      </c>
      <c r="N5">
        <v>41.666666666666664</v>
      </c>
      <c r="O5">
        <v>53</v>
      </c>
      <c r="P5">
        <v>108</v>
      </c>
    </row>
    <row r="6" spans="1:16">
      <c r="A6" s="43">
        <v>2011</v>
      </c>
      <c r="B6" s="59">
        <f t="shared" si="0"/>
        <v>24339.8</v>
      </c>
      <c r="C6" s="59">
        <f t="shared" si="1"/>
        <v>37.5</v>
      </c>
      <c r="D6" s="63">
        <f t="shared" si="2"/>
        <v>0.28759480357274919</v>
      </c>
      <c r="E6" s="63">
        <f t="shared" si="3"/>
        <v>13.333333333333334</v>
      </c>
      <c r="F6" s="64">
        <f>E13</f>
        <v>49</v>
      </c>
      <c r="G6" s="65">
        <f>E14</f>
        <v>119</v>
      </c>
      <c r="J6">
        <v>2011</v>
      </c>
      <c r="K6">
        <v>24339.8</v>
      </c>
      <c r="L6">
        <v>37.5</v>
      </c>
      <c r="M6">
        <v>0.28759480357274919</v>
      </c>
      <c r="N6">
        <v>13.333333333333334</v>
      </c>
      <c r="O6">
        <v>49</v>
      </c>
      <c r="P6">
        <v>119</v>
      </c>
    </row>
    <row r="7" spans="1:16" ht="15.75" thickBot="1">
      <c r="A7" s="46">
        <v>2012</v>
      </c>
      <c r="B7" s="60">
        <f t="shared" si="0"/>
        <v>45425.8</v>
      </c>
      <c r="C7" s="60">
        <f t="shared" si="1"/>
        <v>55.5</v>
      </c>
      <c r="D7" s="66">
        <f t="shared" si="2"/>
        <v>0.15409745122815668</v>
      </c>
      <c r="E7" s="66">
        <f t="shared" si="3"/>
        <v>9.0090090090090094</v>
      </c>
      <c r="F7" s="67">
        <f>F13</f>
        <v>50</v>
      </c>
      <c r="G7" s="68">
        <f>F14</f>
        <v>109</v>
      </c>
      <c r="J7">
        <v>2012</v>
      </c>
      <c r="K7">
        <v>45425.8</v>
      </c>
      <c r="L7">
        <v>55.5</v>
      </c>
      <c r="M7">
        <v>0.15409745122815668</v>
      </c>
      <c r="N7">
        <v>9.0090090090090094</v>
      </c>
      <c r="O7">
        <v>50</v>
      </c>
      <c r="P7">
        <v>109</v>
      </c>
    </row>
    <row r="11" spans="1:16">
      <c r="K11">
        <v>2008</v>
      </c>
      <c r="L11">
        <v>2009</v>
      </c>
      <c r="M11">
        <v>2010</v>
      </c>
      <c r="N11">
        <v>2011</v>
      </c>
      <c r="O11">
        <v>2012</v>
      </c>
    </row>
    <row r="12" spans="1:16">
      <c r="J12" t="s">
        <v>66</v>
      </c>
      <c r="K12">
        <v>11851.2</v>
      </c>
      <c r="L12">
        <v>18273</v>
      </c>
      <c r="M12">
        <v>17137</v>
      </c>
      <c r="N12">
        <v>24339.8</v>
      </c>
      <c r="O12">
        <v>45425.8</v>
      </c>
    </row>
    <row r="13" spans="1:16">
      <c r="A13" t="s">
        <v>69</v>
      </c>
      <c r="B13">
        <v>53</v>
      </c>
      <c r="C13">
        <v>55</v>
      </c>
      <c r="D13">
        <v>53</v>
      </c>
      <c r="E13">
        <v>49</v>
      </c>
      <c r="F13">
        <v>50</v>
      </c>
      <c r="J13" t="s">
        <v>65</v>
      </c>
      <c r="K13">
        <v>33.5</v>
      </c>
      <c r="L13">
        <v>37.5</v>
      </c>
      <c r="M13">
        <v>12</v>
      </c>
      <c r="N13">
        <v>37.5</v>
      </c>
      <c r="O13">
        <v>55.5</v>
      </c>
    </row>
    <row r="14" spans="1:16">
      <c r="A14" t="s">
        <v>70</v>
      </c>
      <c r="B14">
        <v>108</v>
      </c>
      <c r="C14">
        <v>112</v>
      </c>
      <c r="D14">
        <v>108</v>
      </c>
      <c r="E14">
        <v>119</v>
      </c>
      <c r="F14">
        <v>109</v>
      </c>
      <c r="J14" t="s">
        <v>67</v>
      </c>
      <c r="K14">
        <v>0.59065748616173885</v>
      </c>
      <c r="L14">
        <v>0.38307885951950965</v>
      </c>
      <c r="M14">
        <v>0.40847289490575944</v>
      </c>
      <c r="N14">
        <v>0.28759480357274919</v>
      </c>
      <c r="O14">
        <v>0.15409745122815668</v>
      </c>
    </row>
    <row r="15" spans="1:16">
      <c r="J15" t="s">
        <v>68</v>
      </c>
      <c r="K15">
        <v>14.925373134328359</v>
      </c>
      <c r="L15">
        <v>13.333333333333334</v>
      </c>
      <c r="M15">
        <v>41.666666666666664</v>
      </c>
      <c r="N15">
        <v>13.333333333333334</v>
      </c>
      <c r="O15">
        <v>9.0090090090090094</v>
      </c>
    </row>
    <row r="16" spans="1:16">
      <c r="J16" t="s">
        <v>71</v>
      </c>
      <c r="K16">
        <v>53</v>
      </c>
      <c r="L16">
        <v>55</v>
      </c>
      <c r="M16">
        <v>53</v>
      </c>
      <c r="N16">
        <v>49</v>
      </c>
      <c r="O16">
        <v>50</v>
      </c>
    </row>
    <row r="17" spans="1:15">
      <c r="J17" t="s">
        <v>72</v>
      </c>
      <c r="K17">
        <v>108</v>
      </c>
      <c r="L17">
        <v>112</v>
      </c>
      <c r="M17">
        <v>108</v>
      </c>
      <c r="N17">
        <v>119</v>
      </c>
      <c r="O17">
        <v>109</v>
      </c>
    </row>
    <row r="18" spans="1:15" ht="15.75" thickBot="1"/>
    <row r="19" spans="1:15">
      <c r="A19" s="217" t="s">
        <v>64</v>
      </c>
      <c r="B19" s="218"/>
      <c r="C19" s="218"/>
      <c r="D19" s="218"/>
      <c r="E19" s="218"/>
      <c r="F19" s="219"/>
      <c r="G19" s="53"/>
      <c r="H19" s="39"/>
    </row>
    <row r="20" spans="1:15">
      <c r="A20" s="40"/>
      <c r="B20" s="41" t="s">
        <v>3</v>
      </c>
      <c r="C20" s="41" t="s">
        <v>5</v>
      </c>
      <c r="D20" s="41" t="s">
        <v>7</v>
      </c>
      <c r="E20" s="41" t="s">
        <v>9</v>
      </c>
      <c r="F20" s="54" t="s">
        <v>12</v>
      </c>
      <c r="G20" s="49" t="s">
        <v>13</v>
      </c>
      <c r="H20" s="42" t="s">
        <v>39</v>
      </c>
    </row>
    <row r="21" spans="1:15">
      <c r="A21" s="43">
        <v>2008</v>
      </c>
      <c r="B21" s="44">
        <v>43374</v>
      </c>
      <c r="C21" s="44">
        <v>13633</v>
      </c>
      <c r="D21" s="44">
        <v>1862</v>
      </c>
      <c r="E21" s="44">
        <v>296</v>
      </c>
      <c r="F21" s="55">
        <v>91</v>
      </c>
      <c r="G21" s="50">
        <v>50</v>
      </c>
      <c r="H21" s="45">
        <v>17</v>
      </c>
    </row>
    <row r="22" spans="1:15">
      <c r="A22" s="43">
        <v>2009</v>
      </c>
      <c r="B22" s="44">
        <v>67403</v>
      </c>
      <c r="C22" s="44">
        <v>20132</v>
      </c>
      <c r="D22" s="44">
        <v>3291</v>
      </c>
      <c r="E22" s="44">
        <v>422</v>
      </c>
      <c r="F22" s="55">
        <v>117</v>
      </c>
      <c r="G22" s="50">
        <v>64</v>
      </c>
      <c r="H22" s="45">
        <v>11</v>
      </c>
    </row>
    <row r="23" spans="1:15">
      <c r="A23" s="43">
        <v>2010</v>
      </c>
      <c r="B23" s="44">
        <v>62083</v>
      </c>
      <c r="C23" s="44">
        <v>20305</v>
      </c>
      <c r="D23" s="44">
        <v>2700</v>
      </c>
      <c r="E23" s="44">
        <v>428</v>
      </c>
      <c r="F23" s="55">
        <v>169</v>
      </c>
      <c r="G23" s="51" t="s">
        <v>15</v>
      </c>
      <c r="H23" s="45">
        <v>12</v>
      </c>
    </row>
    <row r="24" spans="1:15">
      <c r="A24" s="43">
        <v>2011</v>
      </c>
      <c r="B24" s="44">
        <v>86427</v>
      </c>
      <c r="C24" s="44">
        <v>29945</v>
      </c>
      <c r="D24" s="44">
        <v>4470</v>
      </c>
      <c r="E24" s="44">
        <v>690</v>
      </c>
      <c r="F24" s="55">
        <v>167</v>
      </c>
      <c r="G24" s="50">
        <v>62</v>
      </c>
      <c r="H24" s="45">
        <v>13</v>
      </c>
    </row>
    <row r="25" spans="1:15" ht="15.75" thickBot="1">
      <c r="A25" s="46">
        <v>2012</v>
      </c>
      <c r="B25" s="47">
        <v>176553</v>
      </c>
      <c r="C25" s="47">
        <v>44531</v>
      </c>
      <c r="D25" s="47">
        <v>4708</v>
      </c>
      <c r="E25" s="47">
        <v>1034</v>
      </c>
      <c r="F25" s="56">
        <v>303</v>
      </c>
      <c r="G25" s="52">
        <v>91</v>
      </c>
      <c r="H25" s="48">
        <v>20</v>
      </c>
    </row>
  </sheetData>
  <mergeCells count="2">
    <mergeCell ref="A19:F19"/>
    <mergeCell ref="A1:G1"/>
  </mergeCells>
  <pageMargins left="0.7" right="0.7" top="0.75" bottom="0.75" header="0.3" footer="0.3"/>
  <ignoredErrors>
    <ignoredError sqref="B3 B4:C7" formulaRange="1"/>
  </ignoredErrors>
</worksheet>
</file>

<file path=xl/worksheets/sheet8.xml><?xml version="1.0" encoding="utf-8"?>
<worksheet xmlns="http://schemas.openxmlformats.org/spreadsheetml/2006/main" xmlns:r="http://schemas.openxmlformats.org/officeDocument/2006/relationships">
  <dimension ref="A1:E11"/>
  <sheetViews>
    <sheetView workbookViewId="0">
      <selection activeCell="D18" sqref="C18:D18"/>
    </sheetView>
  </sheetViews>
  <sheetFormatPr defaultRowHeight="15"/>
  <cols>
    <col min="1" max="1" width="23.5703125" bestFit="1" customWidth="1"/>
    <col min="2" max="5" width="9.5703125" bestFit="1" customWidth="1"/>
  </cols>
  <sheetData>
    <row r="1" spans="1:5" ht="42.75" customHeight="1">
      <c r="A1" s="224" t="s">
        <v>91</v>
      </c>
      <c r="B1" s="225"/>
      <c r="C1" s="225"/>
      <c r="D1" s="225"/>
      <c r="E1" s="226"/>
    </row>
    <row r="2" spans="1:5">
      <c r="A2" s="40"/>
      <c r="B2" s="70">
        <v>2012</v>
      </c>
      <c r="C2" s="70">
        <v>2013</v>
      </c>
      <c r="D2" s="70">
        <v>2014</v>
      </c>
      <c r="E2" s="71">
        <v>2015</v>
      </c>
    </row>
    <row r="3" spans="1:5">
      <c r="A3" s="40"/>
      <c r="B3" s="64" t="s">
        <v>73</v>
      </c>
      <c r="C3" s="64" t="s">
        <v>74</v>
      </c>
      <c r="D3" s="64" t="s">
        <v>75</v>
      </c>
      <c r="E3" s="65" t="s">
        <v>76</v>
      </c>
    </row>
    <row r="4" spans="1:5">
      <c r="A4" s="40" t="s">
        <v>77</v>
      </c>
      <c r="B4" s="72">
        <v>360000</v>
      </c>
      <c r="C4" s="72">
        <v>360000</v>
      </c>
      <c r="D4" s="72">
        <v>360000</v>
      </c>
      <c r="E4" s="73">
        <v>395000</v>
      </c>
    </row>
    <row r="5" spans="1:5">
      <c r="A5" s="40"/>
      <c r="B5" s="74"/>
      <c r="C5" s="74"/>
      <c r="D5" s="74"/>
      <c r="E5" s="75"/>
    </row>
    <row r="6" spans="1:5" ht="30">
      <c r="A6" s="76" t="s">
        <v>78</v>
      </c>
      <c r="B6" s="77">
        <v>55000</v>
      </c>
      <c r="C6" s="77">
        <v>55000</v>
      </c>
      <c r="D6" s="77">
        <v>60000</v>
      </c>
      <c r="E6" s="78">
        <v>55000</v>
      </c>
    </row>
    <row r="7" spans="1:5" ht="15.75" thickBot="1">
      <c r="A7" s="40" t="s">
        <v>79</v>
      </c>
      <c r="B7" s="79"/>
      <c r="C7" s="79">
        <v>20000</v>
      </c>
      <c r="D7" s="79">
        <v>15000</v>
      </c>
      <c r="E7" s="80">
        <v>15000</v>
      </c>
    </row>
    <row r="8" spans="1:5" ht="16.5" thickTop="1">
      <c r="A8" s="40"/>
      <c r="B8" s="81">
        <v>415000</v>
      </c>
      <c r="C8" s="81">
        <v>435000</v>
      </c>
      <c r="D8" s="81">
        <v>435000</v>
      </c>
      <c r="E8" s="82">
        <v>465000</v>
      </c>
    </row>
    <row r="9" spans="1:5">
      <c r="A9" s="83"/>
      <c r="B9" s="141">
        <f>B4+B6</f>
        <v>415000</v>
      </c>
      <c r="C9" s="141">
        <f>C4+C6+C7</f>
        <v>435000</v>
      </c>
      <c r="D9" s="141">
        <f t="shared" ref="D9:E9" si="0">D4+D6+D7</f>
        <v>435000</v>
      </c>
      <c r="E9" s="141">
        <f t="shared" si="0"/>
        <v>465000</v>
      </c>
    </row>
    <row r="10" spans="1:5">
      <c r="A10" s="227" t="s">
        <v>80</v>
      </c>
      <c r="B10" s="227"/>
      <c r="C10" s="227"/>
      <c r="D10" s="227"/>
      <c r="E10" s="227"/>
    </row>
    <row r="11" spans="1:5">
      <c r="A11" s="227" t="s">
        <v>81</v>
      </c>
      <c r="B11" s="227"/>
      <c r="C11" s="227"/>
      <c r="D11" s="227"/>
      <c r="E11" s="227"/>
    </row>
  </sheetData>
  <mergeCells count="3">
    <mergeCell ref="A1:E1"/>
    <mergeCell ref="A10:E10"/>
    <mergeCell ref="A11:E11"/>
  </mergeCells>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E9"/>
  <sheetViews>
    <sheetView workbookViewId="0">
      <selection activeCell="D24" sqref="D24"/>
    </sheetView>
  </sheetViews>
  <sheetFormatPr defaultRowHeight="15"/>
  <cols>
    <col min="2" max="2" width="13.28515625" bestFit="1" customWidth="1"/>
    <col min="3" max="3" width="11.28515625" bestFit="1" customWidth="1"/>
    <col min="4" max="4" width="16.140625" customWidth="1"/>
    <col min="5" max="5" width="16" customWidth="1"/>
  </cols>
  <sheetData>
    <row r="1" spans="1:5" ht="39.75" customHeight="1">
      <c r="A1" s="199" t="s">
        <v>92</v>
      </c>
      <c r="B1" s="199"/>
      <c r="C1" s="199"/>
      <c r="D1" s="199"/>
      <c r="E1" s="199"/>
    </row>
    <row r="2" spans="1:5" ht="43.5" customHeight="1">
      <c r="A2" s="100" t="s">
        <v>0</v>
      </c>
      <c r="B2" s="100" t="s">
        <v>82</v>
      </c>
      <c r="C2" s="100" t="s">
        <v>83</v>
      </c>
      <c r="D2" s="101" t="s">
        <v>84</v>
      </c>
      <c r="E2" s="101" t="s">
        <v>85</v>
      </c>
    </row>
    <row r="3" spans="1:5">
      <c r="A3" s="100">
        <v>1</v>
      </c>
      <c r="B3" s="102">
        <v>35000</v>
      </c>
      <c r="C3" s="102">
        <v>15000</v>
      </c>
      <c r="D3" s="84">
        <v>6</v>
      </c>
      <c r="E3" s="84">
        <v>15</v>
      </c>
    </row>
    <row r="4" spans="1:5">
      <c r="A4" s="100">
        <v>2</v>
      </c>
      <c r="B4" s="102">
        <v>17468.251812550167</v>
      </c>
      <c r="C4" s="102">
        <v>15000</v>
      </c>
      <c r="D4" s="84">
        <v>9</v>
      </c>
      <c r="E4" s="84"/>
    </row>
    <row r="5" spans="1:5">
      <c r="A5" s="100">
        <v>3</v>
      </c>
      <c r="B5" s="102">
        <v>1846.6587053571375</v>
      </c>
      <c r="C5" s="102">
        <v>5000</v>
      </c>
      <c r="D5" s="84">
        <v>19</v>
      </c>
      <c r="E5" s="84">
        <v>19</v>
      </c>
    </row>
    <row r="6" spans="1:5">
      <c r="A6" s="100">
        <v>4</v>
      </c>
      <c r="B6" s="102">
        <v>405.69519231053755</v>
      </c>
      <c r="C6" s="102">
        <v>200</v>
      </c>
      <c r="D6" s="84">
        <v>8</v>
      </c>
      <c r="E6" s="84"/>
    </row>
    <row r="7" spans="1:5">
      <c r="A7" s="100">
        <v>5</v>
      </c>
      <c r="B7" s="102">
        <v>200</v>
      </c>
      <c r="C7" s="102">
        <v>200</v>
      </c>
      <c r="D7" s="84">
        <v>8</v>
      </c>
      <c r="E7" s="84">
        <v>16</v>
      </c>
    </row>
    <row r="8" spans="1:5">
      <c r="A8" s="100">
        <v>6</v>
      </c>
      <c r="B8" s="102">
        <v>200</v>
      </c>
      <c r="C8" s="102">
        <v>40</v>
      </c>
      <c r="D8" s="84">
        <v>15</v>
      </c>
      <c r="E8" s="84"/>
    </row>
    <row r="9" spans="1:5">
      <c r="A9" s="100">
        <v>7</v>
      </c>
      <c r="B9" s="102">
        <v>40</v>
      </c>
      <c r="C9" s="102">
        <v>40</v>
      </c>
      <c r="D9" s="84">
        <v>94</v>
      </c>
      <c r="E9" s="84">
        <v>109</v>
      </c>
    </row>
  </sheetData>
  <mergeCells count="1">
    <mergeCell ref="A1:E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existing fees</vt:lpstr>
      <vt:lpstr>revenue costs</vt:lpstr>
      <vt:lpstr>proposed fee</vt:lpstr>
      <vt:lpstr>fee variability</vt:lpstr>
      <vt:lpstr>cost per unit</vt:lpstr>
      <vt:lpstr>existing fee cost per unit</vt:lpstr>
      <vt:lpstr>cost per unit 2-tier</vt:lpstr>
      <vt:lpstr>Revenue Need</vt:lpstr>
      <vt:lpstr>fee comparison existing-new</vt:lpstr>
      <vt:lpstr>draft table showing rev by yr</vt:lpstr>
      <vt:lpstr>Sheet1</vt:lpstr>
    </vt:vector>
  </TitlesOfParts>
  <Company>State of Oregon Department of Environmental Quality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PCAdmin</dc:creator>
  <cp:lastModifiedBy>PCAdmin</cp:lastModifiedBy>
  <cp:lastPrinted>2012-05-14T22:46:09Z</cp:lastPrinted>
  <dcterms:created xsi:type="dcterms:W3CDTF">2012-05-14T22:25:22Z</dcterms:created>
  <dcterms:modified xsi:type="dcterms:W3CDTF">2012-05-23T21:20:18Z</dcterms:modified>
</cp:coreProperties>
</file>